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Admin\Desktop\prieskumy_Palušák\POHODA SERVICES\"/>
    </mc:Choice>
  </mc:AlternateContent>
  <xr:revisionPtr revIDLastSave="0" documentId="13_ncr:1_{6CFFBC53-CD71-43A9-BCD9-7302F4A9C591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Rekapitulácia stavby" sheetId="1" r:id="rId1"/>
    <sheet name="01 - SO 10 Parkovisko" sheetId="2" r:id="rId2"/>
    <sheet name="02 - Parkovacia závora, n..." sheetId="3" r:id="rId3"/>
  </sheets>
  <definedNames>
    <definedName name="_xlnm._FilterDatabase" localSheetId="1" hidden="1">'01 - SO 10 Parkovisko'!$C$123:$K$178</definedName>
    <definedName name="_xlnm._FilterDatabase" localSheetId="2" hidden="1">'02 - Parkovacia závora, n...'!$C$118:$K$213</definedName>
    <definedName name="_xlnm.Print_Titles" localSheetId="1">'01 - SO 10 Parkovisko'!$123:$123</definedName>
    <definedName name="_xlnm.Print_Titles" localSheetId="2">'02 - Parkovacia závora, n...'!$118:$118</definedName>
    <definedName name="_xlnm.Print_Titles" localSheetId="0">'Rekapitulácia stavby'!$92:$92</definedName>
    <definedName name="_xlnm.Print_Area" localSheetId="1">'01 - SO 10 Parkovisko'!$C$4:$J$76,'01 - SO 10 Parkovisko'!$C$82:$J$105,'01 - SO 10 Parkovisko'!$C$111:$J$178</definedName>
    <definedName name="_xlnm.Print_Area" localSheetId="2">'02 - Parkovacia závora, n...'!$C$4:$J$76,'02 - Parkovacia závora, n...'!$C$82:$J$100,'02 - Parkovacia závora, n...'!$C$106:$J$213</definedName>
    <definedName name="_xlnm.Print_Area" localSheetId="0">'Rekapitulácia stavby'!$D$4:$AO$76,'Rekapitulácia stavby'!$C$82:$AQ$97</definedName>
  </definedNames>
  <calcPr calcId="191029"/>
</workbook>
</file>

<file path=xl/calcChain.xml><?xml version="1.0" encoding="utf-8"?>
<calcChain xmlns="http://schemas.openxmlformats.org/spreadsheetml/2006/main">
  <c r="J96" i="3" l="1"/>
  <c r="J120" i="3"/>
  <c r="J119" i="3"/>
  <c r="J37" i="3"/>
  <c r="J36" i="3"/>
  <c r="AY96" i="1"/>
  <c r="J35" i="3"/>
  <c r="AX96" i="1" s="1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J115" i="3"/>
  <c r="F115" i="3"/>
  <c r="F113" i="3"/>
  <c r="E111" i="3"/>
  <c r="F91" i="3"/>
  <c r="F89" i="3"/>
  <c r="E87" i="3"/>
  <c r="J24" i="3"/>
  <c r="E24" i="3"/>
  <c r="J116" i="3" s="1"/>
  <c r="J23" i="3"/>
  <c r="F116" i="3"/>
  <c r="J113" i="3"/>
  <c r="E7" i="3"/>
  <c r="E109" i="3"/>
  <c r="J37" i="2"/>
  <c r="J36" i="2"/>
  <c r="AY95" i="1" s="1"/>
  <c r="J35" i="2"/>
  <c r="AX95" i="1" s="1"/>
  <c r="BI178" i="2"/>
  <c r="BH178" i="2"/>
  <c r="BG178" i="2"/>
  <c r="BE178" i="2"/>
  <c r="T178" i="2"/>
  <c r="T177" i="2" s="1"/>
  <c r="R178" i="2"/>
  <c r="R177" i="2" s="1"/>
  <c r="P178" i="2"/>
  <c r="P177" i="2" s="1"/>
  <c r="BI176" i="2"/>
  <c r="BH176" i="2"/>
  <c r="BG176" i="2"/>
  <c r="BE176" i="2"/>
  <c r="T176" i="2"/>
  <c r="T175" i="2" s="1"/>
  <c r="R176" i="2"/>
  <c r="R175" i="2" s="1"/>
  <c r="P176" i="2"/>
  <c r="P175" i="2" s="1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J120" i="2"/>
  <c r="F120" i="2"/>
  <c r="F118" i="2"/>
  <c r="E116" i="2"/>
  <c r="J91" i="2"/>
  <c r="F91" i="2"/>
  <c r="F89" i="2"/>
  <c r="E87" i="2"/>
  <c r="J24" i="2"/>
  <c r="E24" i="2"/>
  <c r="J121" i="2" s="1"/>
  <c r="J23" i="2"/>
  <c r="F92" i="2"/>
  <c r="J118" i="2"/>
  <c r="E7" i="2"/>
  <c r="E114" i="2" s="1"/>
  <c r="L90" i="1"/>
  <c r="AM90" i="1"/>
  <c r="AM89" i="1"/>
  <c r="L89" i="1"/>
  <c r="AM87" i="1"/>
  <c r="L87" i="1"/>
  <c r="L85" i="1"/>
  <c r="L84" i="1"/>
  <c r="BK213" i="3"/>
  <c r="J213" i="3"/>
  <c r="BK212" i="3"/>
  <c r="J212" i="3"/>
  <c r="BK211" i="3"/>
  <c r="J211" i="3"/>
  <c r="BK210" i="3"/>
  <c r="J210" i="3"/>
  <c r="BK209" i="3"/>
  <c r="J209" i="3"/>
  <c r="BK208" i="3"/>
  <c r="J208" i="3"/>
  <c r="BK207" i="3"/>
  <c r="J207" i="3"/>
  <c r="BK206" i="3"/>
  <c r="J206" i="3"/>
  <c r="BK205" i="3"/>
  <c r="J205" i="3"/>
  <c r="BK203" i="3"/>
  <c r="J203" i="3"/>
  <c r="BK202" i="3"/>
  <c r="J202" i="3"/>
  <c r="BK201" i="3"/>
  <c r="J201" i="3"/>
  <c r="BK200" i="3"/>
  <c r="J200" i="3"/>
  <c r="BK199" i="3"/>
  <c r="J199" i="3"/>
  <c r="BK198" i="3"/>
  <c r="J198" i="3"/>
  <c r="BK197" i="3"/>
  <c r="J197" i="3"/>
  <c r="BK196" i="3"/>
  <c r="J196" i="3"/>
  <c r="BK195" i="3"/>
  <c r="J195" i="3"/>
  <c r="BK194" i="3"/>
  <c r="J194" i="3"/>
  <c r="BK193" i="3"/>
  <c r="J193" i="3"/>
  <c r="BK192" i="3"/>
  <c r="J192" i="3"/>
  <c r="BK191" i="3"/>
  <c r="J191" i="3"/>
  <c r="BK190" i="3"/>
  <c r="J190" i="3"/>
  <c r="BK189" i="3"/>
  <c r="J189" i="3"/>
  <c r="BK188" i="3"/>
  <c r="J188" i="3"/>
  <c r="BK187" i="3"/>
  <c r="J187" i="3"/>
  <c r="BK186" i="3"/>
  <c r="J186" i="3"/>
  <c r="BK185" i="3"/>
  <c r="J185" i="3"/>
  <c r="BK184" i="3"/>
  <c r="J184" i="3"/>
  <c r="BK183" i="3"/>
  <c r="J183" i="3"/>
  <c r="BK182" i="3"/>
  <c r="J182" i="3"/>
  <c r="BK181" i="3"/>
  <c r="J181" i="3"/>
  <c r="BK180" i="3"/>
  <c r="J180" i="3"/>
  <c r="BK179" i="3"/>
  <c r="J179" i="3"/>
  <c r="BK178" i="3"/>
  <c r="J178" i="3"/>
  <c r="BK177" i="3"/>
  <c r="J177" i="3"/>
  <c r="BK176" i="3"/>
  <c r="J176" i="3"/>
  <c r="BK175" i="3"/>
  <c r="J175" i="3"/>
  <c r="BK174" i="3"/>
  <c r="J174" i="3"/>
  <c r="BK173" i="3"/>
  <c r="J173" i="3"/>
  <c r="BK172" i="3"/>
  <c r="J172" i="3"/>
  <c r="BK171" i="3"/>
  <c r="J171" i="3"/>
  <c r="BK170" i="3"/>
  <c r="J170" i="3"/>
  <c r="BK169" i="3"/>
  <c r="BK168" i="3"/>
  <c r="J168" i="3"/>
  <c r="BK167" i="3"/>
  <c r="J167" i="3"/>
  <c r="BK166" i="3"/>
  <c r="J166" i="3"/>
  <c r="BK165" i="3"/>
  <c r="J165" i="3"/>
  <c r="J164" i="3"/>
  <c r="BK163" i="3"/>
  <c r="BK162" i="3"/>
  <c r="J161" i="3"/>
  <c r="BK160" i="3"/>
  <c r="J159" i="3"/>
  <c r="BK158" i="3"/>
  <c r="BK157" i="3"/>
  <c r="BK156" i="3"/>
  <c r="BK155" i="3"/>
  <c r="J154" i="3"/>
  <c r="J153" i="3"/>
  <c r="BK152" i="3"/>
  <c r="BK151" i="3"/>
  <c r="BK150" i="3"/>
  <c r="BK149" i="3"/>
  <c r="BK148" i="3"/>
  <c r="BK147" i="3"/>
  <c r="BK146" i="3"/>
  <c r="BK145" i="3"/>
  <c r="J144" i="3"/>
  <c r="J143" i="3"/>
  <c r="BK142" i="3"/>
  <c r="BK141" i="3"/>
  <c r="BK140" i="3"/>
  <c r="J139" i="3"/>
  <c r="BK138" i="3"/>
  <c r="BK137" i="3"/>
  <c r="BK136" i="3"/>
  <c r="BK135" i="3"/>
  <c r="J134" i="3"/>
  <c r="J133" i="3"/>
  <c r="BK132" i="3"/>
  <c r="BK131" i="3"/>
  <c r="BK130" i="3"/>
  <c r="BK129" i="3"/>
  <c r="J128" i="3"/>
  <c r="J127" i="3"/>
  <c r="J126" i="3"/>
  <c r="BK125" i="3"/>
  <c r="BK124" i="3"/>
  <c r="BK122" i="3"/>
  <c r="J122" i="3"/>
  <c r="J176" i="2"/>
  <c r="J174" i="2"/>
  <c r="BK173" i="2"/>
  <c r="BK172" i="2"/>
  <c r="J171" i="2"/>
  <c r="J170" i="2"/>
  <c r="J169" i="2"/>
  <c r="J168" i="2"/>
  <c r="BK167" i="2"/>
  <c r="BK166" i="2"/>
  <c r="BK165" i="2"/>
  <c r="BK164" i="2"/>
  <c r="BK163" i="2"/>
  <c r="J162" i="2"/>
  <c r="BK161" i="2"/>
  <c r="J159" i="2"/>
  <c r="BK158" i="2"/>
  <c r="J157" i="2"/>
  <c r="J156" i="2"/>
  <c r="J155" i="2"/>
  <c r="BK154" i="2"/>
  <c r="J153" i="2"/>
  <c r="BK152" i="2"/>
  <c r="J150" i="2"/>
  <c r="J149" i="2"/>
  <c r="J148" i="2"/>
  <c r="BK147" i="2"/>
  <c r="J146" i="2"/>
  <c r="BK144" i="2"/>
  <c r="BK143" i="2"/>
  <c r="J141" i="2"/>
  <c r="BK140" i="2"/>
  <c r="BK139" i="2"/>
  <c r="BK138" i="2"/>
  <c r="J137" i="2"/>
  <c r="BK136" i="2"/>
  <c r="BK135" i="2"/>
  <c r="J134" i="2"/>
  <c r="BK133" i="2"/>
  <c r="BK132" i="2"/>
  <c r="BK131" i="2"/>
  <c r="BK130" i="2"/>
  <c r="BK129" i="2"/>
  <c r="BK128" i="2"/>
  <c r="BK127" i="2"/>
  <c r="J169" i="3"/>
  <c r="BK164" i="3"/>
  <c r="J163" i="3"/>
  <c r="J162" i="3"/>
  <c r="BK161" i="3"/>
  <c r="J160" i="3"/>
  <c r="BK159" i="3"/>
  <c r="J158" i="3"/>
  <c r="J157" i="3"/>
  <c r="J156" i="3"/>
  <c r="J155" i="3"/>
  <c r="BK154" i="3"/>
  <c r="BK153" i="3"/>
  <c r="J152" i="3"/>
  <c r="J151" i="3"/>
  <c r="J150" i="3"/>
  <c r="J149" i="3"/>
  <c r="J148" i="3"/>
  <c r="J147" i="3"/>
  <c r="J146" i="3"/>
  <c r="J145" i="3"/>
  <c r="BK144" i="3"/>
  <c r="BK143" i="3"/>
  <c r="J142" i="3"/>
  <c r="J141" i="3"/>
  <c r="J140" i="3"/>
  <c r="BK139" i="3"/>
  <c r="J138" i="3"/>
  <c r="J137" i="3"/>
  <c r="J136" i="3"/>
  <c r="J135" i="3"/>
  <c r="BK134" i="3"/>
  <c r="BK133" i="3"/>
  <c r="J132" i="3"/>
  <c r="J131" i="3"/>
  <c r="J130" i="3"/>
  <c r="J129" i="3"/>
  <c r="BK128" i="3"/>
  <c r="BK127" i="3"/>
  <c r="BK126" i="3"/>
  <c r="J125" i="3"/>
  <c r="J124" i="3"/>
  <c r="BK123" i="3"/>
  <c r="J123" i="3"/>
  <c r="BK178" i="2"/>
  <c r="J178" i="2"/>
  <c r="BK176" i="2"/>
  <c r="BK174" i="2"/>
  <c r="J173" i="2"/>
  <c r="J172" i="2"/>
  <c r="BK171" i="2"/>
  <c r="BK170" i="2"/>
  <c r="BK169" i="2"/>
  <c r="BK168" i="2"/>
  <c r="J167" i="2"/>
  <c r="J166" i="2"/>
  <c r="J165" i="2"/>
  <c r="J164" i="2"/>
  <c r="J163" i="2"/>
  <c r="BK162" i="2"/>
  <c r="J161" i="2"/>
  <c r="BK159" i="2"/>
  <c r="J158" i="2"/>
  <c r="BK157" i="2"/>
  <c r="BK156" i="2"/>
  <c r="BK155" i="2"/>
  <c r="J154" i="2"/>
  <c r="BK153" i="2"/>
  <c r="J152" i="2"/>
  <c r="BK150" i="2"/>
  <c r="BK149" i="2"/>
  <c r="BK148" i="2"/>
  <c r="J147" i="2"/>
  <c r="BK146" i="2"/>
  <c r="J144" i="2"/>
  <c r="J143" i="2"/>
  <c r="BK141" i="2"/>
  <c r="J140" i="2"/>
  <c r="J139" i="2"/>
  <c r="J138" i="2"/>
  <c r="BK137" i="2"/>
  <c r="J136" i="2"/>
  <c r="J135" i="2"/>
  <c r="BK134" i="2"/>
  <c r="J133" i="2"/>
  <c r="J132" i="2"/>
  <c r="J131" i="2"/>
  <c r="J130" i="2"/>
  <c r="J129" i="2"/>
  <c r="J128" i="2"/>
  <c r="J127" i="2"/>
  <c r="AS94" i="1"/>
  <c r="P126" i="2" l="1"/>
  <c r="T126" i="2"/>
  <c r="R142" i="2"/>
  <c r="BK145" i="2"/>
  <c r="J145" i="2" s="1"/>
  <c r="J100" i="2" s="1"/>
  <c r="T145" i="2"/>
  <c r="BK126" i="2"/>
  <c r="J126" i="2" s="1"/>
  <c r="J98" i="2" s="1"/>
  <c r="R126" i="2"/>
  <c r="BK142" i="2"/>
  <c r="J142" i="2" s="1"/>
  <c r="J99" i="2" s="1"/>
  <c r="P142" i="2"/>
  <c r="T142" i="2"/>
  <c r="P145" i="2"/>
  <c r="R145" i="2"/>
  <c r="BK151" i="2"/>
  <c r="J151" i="2"/>
  <c r="J101" i="2" s="1"/>
  <c r="P151" i="2"/>
  <c r="R151" i="2"/>
  <c r="T151" i="2"/>
  <c r="BK160" i="2"/>
  <c r="J160" i="2"/>
  <c r="J102" i="2"/>
  <c r="P160" i="2"/>
  <c r="R160" i="2"/>
  <c r="T160" i="2"/>
  <c r="BK121" i="3"/>
  <c r="J121" i="3" s="1"/>
  <c r="J98" i="3" s="1"/>
  <c r="P121" i="3"/>
  <c r="R121" i="3"/>
  <c r="T121" i="3"/>
  <c r="BK204" i="3"/>
  <c r="J204" i="3"/>
  <c r="J99" i="3"/>
  <c r="P204" i="3"/>
  <c r="R204" i="3"/>
  <c r="T204" i="3"/>
  <c r="J89" i="2"/>
  <c r="J92" i="2"/>
  <c r="F121" i="2"/>
  <c r="BF127" i="2"/>
  <c r="BF128" i="2"/>
  <c r="BF129" i="2"/>
  <c r="BF130" i="2"/>
  <c r="BF131" i="2"/>
  <c r="BF132" i="2"/>
  <c r="BF134" i="2"/>
  <c r="BF137" i="2"/>
  <c r="BF138" i="2"/>
  <c r="BF139" i="2"/>
  <c r="BF144" i="2"/>
  <c r="BF146" i="2"/>
  <c r="BF148" i="2"/>
  <c r="BF153" i="2"/>
  <c r="BF157" i="2"/>
  <c r="BF162" i="2"/>
  <c r="BF163" i="2"/>
  <c r="BF164" i="2"/>
  <c r="BF165" i="2"/>
  <c r="BF166" i="2"/>
  <c r="BF171" i="2"/>
  <c r="BF172" i="2"/>
  <c r="BF174" i="2"/>
  <c r="BF178" i="2"/>
  <c r="BF123" i="3"/>
  <c r="BF124" i="3"/>
  <c r="BF128" i="3"/>
  <c r="BF130" i="3"/>
  <c r="BF131" i="3"/>
  <c r="BF133" i="3"/>
  <c r="BF134" i="3"/>
  <c r="BF135" i="3"/>
  <c r="BF136" i="3"/>
  <c r="BF139" i="3"/>
  <c r="BF140" i="3"/>
  <c r="BF141" i="3"/>
  <c r="BF144" i="3"/>
  <c r="BF145" i="3"/>
  <c r="BF146" i="3"/>
  <c r="BF147" i="3"/>
  <c r="BF149" i="3"/>
  <c r="BF150" i="3"/>
  <c r="BF151" i="3"/>
  <c r="BF154" i="3"/>
  <c r="BF155" i="3"/>
  <c r="BF157" i="3"/>
  <c r="BF159" i="3"/>
  <c r="BF161" i="3"/>
  <c r="BF168" i="3"/>
  <c r="E85" i="2"/>
  <c r="BF133" i="2"/>
  <c r="BF135" i="2"/>
  <c r="BF136" i="2"/>
  <c r="BF140" i="2"/>
  <c r="BF141" i="2"/>
  <c r="BF143" i="2"/>
  <c r="BF147" i="2"/>
  <c r="BF149" i="2"/>
  <c r="BF150" i="2"/>
  <c r="BF152" i="2"/>
  <c r="BF154" i="2"/>
  <c r="BF155" i="2"/>
  <c r="BF156" i="2"/>
  <c r="BF158" i="2"/>
  <c r="BF159" i="2"/>
  <c r="BF161" i="2"/>
  <c r="BF167" i="2"/>
  <c r="BF168" i="2"/>
  <c r="BF169" i="2"/>
  <c r="BF170" i="2"/>
  <c r="BF173" i="2"/>
  <c r="BF176" i="2"/>
  <c r="BK175" i="2"/>
  <c r="J175" i="2"/>
  <c r="J103" i="2" s="1"/>
  <c r="BK177" i="2"/>
  <c r="J177" i="2"/>
  <c r="J104" i="2"/>
  <c r="E85" i="3"/>
  <c r="F92" i="3"/>
  <c r="J92" i="3"/>
  <c r="BF122" i="3"/>
  <c r="BF125" i="3"/>
  <c r="BF126" i="3"/>
  <c r="BF127" i="3"/>
  <c r="BF129" i="3"/>
  <c r="BF132" i="3"/>
  <c r="BF137" i="3"/>
  <c r="BF138" i="3"/>
  <c r="BF142" i="3"/>
  <c r="BF143" i="3"/>
  <c r="BF148" i="3"/>
  <c r="BF152" i="3"/>
  <c r="BF153" i="3"/>
  <c r="BF156" i="3"/>
  <c r="BF158" i="3"/>
  <c r="BF160" i="3"/>
  <c r="BF162" i="3"/>
  <c r="BF163" i="3"/>
  <c r="BF164" i="3"/>
  <c r="BF165" i="3"/>
  <c r="BF166" i="3"/>
  <c r="BF167" i="3"/>
  <c r="BF169" i="3"/>
  <c r="BF170" i="3"/>
  <c r="BF171" i="3"/>
  <c r="BF172" i="3"/>
  <c r="BF173" i="3"/>
  <c r="BF174" i="3"/>
  <c r="BF175" i="3"/>
  <c r="BF176" i="3"/>
  <c r="BF177" i="3"/>
  <c r="BF178" i="3"/>
  <c r="BF179" i="3"/>
  <c r="BF180" i="3"/>
  <c r="BF181" i="3"/>
  <c r="BF182" i="3"/>
  <c r="BF183" i="3"/>
  <c r="BF184" i="3"/>
  <c r="BF185" i="3"/>
  <c r="BF186" i="3"/>
  <c r="BF187" i="3"/>
  <c r="BF188" i="3"/>
  <c r="BF189" i="3"/>
  <c r="BF190" i="3"/>
  <c r="BF191" i="3"/>
  <c r="BF192" i="3"/>
  <c r="BF193" i="3"/>
  <c r="BF194" i="3"/>
  <c r="BF195" i="3"/>
  <c r="BF196" i="3"/>
  <c r="BF197" i="3"/>
  <c r="BF198" i="3"/>
  <c r="BF199" i="3"/>
  <c r="BF200" i="3"/>
  <c r="BF201" i="3"/>
  <c r="BF202" i="3"/>
  <c r="BF203" i="3"/>
  <c r="BF205" i="3"/>
  <c r="BF206" i="3"/>
  <c r="BF207" i="3"/>
  <c r="BF208" i="3"/>
  <c r="BF209" i="3"/>
  <c r="BF210" i="3"/>
  <c r="BF211" i="3"/>
  <c r="BF212" i="3"/>
  <c r="BF213" i="3"/>
  <c r="F35" i="2"/>
  <c r="BB95" i="1"/>
  <c r="F37" i="2"/>
  <c r="BD95" i="1" s="1"/>
  <c r="F33" i="2"/>
  <c r="AZ95" i="1" s="1"/>
  <c r="J33" i="2"/>
  <c r="AV95" i="1" s="1"/>
  <c r="F36" i="2"/>
  <c r="BC95" i="1"/>
  <c r="F33" i="3"/>
  <c r="AZ96" i="1" s="1"/>
  <c r="J33" i="3"/>
  <c r="AV96" i="1" s="1"/>
  <c r="F35" i="3"/>
  <c r="BB96" i="1" s="1"/>
  <c r="F36" i="3"/>
  <c r="BC96" i="1" s="1"/>
  <c r="F37" i="3"/>
  <c r="BD96" i="1" s="1"/>
  <c r="T120" i="3" l="1"/>
  <c r="T119" i="3"/>
  <c r="R120" i="3"/>
  <c r="R119" i="3"/>
  <c r="P120" i="3"/>
  <c r="P119" i="3"/>
  <c r="AU96" i="1"/>
  <c r="R125" i="2"/>
  <c r="R124" i="2" s="1"/>
  <c r="T125" i="2"/>
  <c r="T124" i="2"/>
  <c r="P125" i="2"/>
  <c r="P124" i="2" s="1"/>
  <c r="AU95" i="1" s="1"/>
  <c r="BK125" i="2"/>
  <c r="J125" i="2"/>
  <c r="J97" i="2" s="1"/>
  <c r="BK120" i="3"/>
  <c r="J97" i="3"/>
  <c r="AZ94" i="1"/>
  <c r="AV94" i="1"/>
  <c r="AK29" i="1"/>
  <c r="F34" i="2"/>
  <c r="BA95" i="1" s="1"/>
  <c r="F34" i="3"/>
  <c r="BA96" i="1" s="1"/>
  <c r="BB94" i="1"/>
  <c r="AX94" i="1" s="1"/>
  <c r="BD94" i="1"/>
  <c r="W33" i="1" s="1"/>
  <c r="BC94" i="1"/>
  <c r="W32" i="1" s="1"/>
  <c r="J34" i="2"/>
  <c r="AW95" i="1" s="1"/>
  <c r="AT95" i="1" s="1"/>
  <c r="J34" i="3"/>
  <c r="AW96" i="1"/>
  <c r="AT96" i="1"/>
  <c r="BK124" i="2" l="1"/>
  <c r="J124" i="2"/>
  <c r="J96" i="2"/>
  <c r="BK119" i="3"/>
  <c r="AU94" i="1"/>
  <c r="BA94" i="1"/>
  <c r="W30" i="1" s="1"/>
  <c r="W31" i="1"/>
  <c r="W29" i="1"/>
  <c r="AY94" i="1"/>
  <c r="AW94" i="1" l="1"/>
  <c r="AK30" i="1" s="1"/>
  <c r="J30" i="2"/>
  <c r="AG95" i="1"/>
  <c r="AN95" i="1" s="1"/>
  <c r="J30" i="3"/>
  <c r="AG96" i="1"/>
  <c r="AN96" i="1"/>
  <c r="J39" i="2" l="1"/>
  <c r="J39" i="3"/>
  <c r="AG94" i="1"/>
  <c r="AK26" i="1"/>
  <c r="AK35" i="1" s="1"/>
  <c r="AT94" i="1"/>
  <c r="AN94" i="1" l="1"/>
</calcChain>
</file>

<file path=xl/sharedStrings.xml><?xml version="1.0" encoding="utf-8"?>
<sst xmlns="http://schemas.openxmlformats.org/spreadsheetml/2006/main" count="2358" uniqueCount="582">
  <si>
    <t>Export Komplet</t>
  </si>
  <si>
    <t/>
  </si>
  <si>
    <t>2.0</t>
  </si>
  <si>
    <t>False</t>
  </si>
  <si>
    <t>{4d0a9750-11d3-44fc-91e1-91a40bc17e83}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</si>
  <si>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</si>
  <si>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</si>
  <si>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</si>
  <si>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</si>
  <si>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</si>
  <si>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</si>
  <si>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</si>
  <si>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</si>
  <si>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PAL21-06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</si>
  <si>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</si>
  <si>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</si>
  <si>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Relaxačné centrum Kubko</t>
  </si>
  <si>
    <t>JKSO:</t>
  </si>
  <si>
    <t>KS:</t>
  </si>
  <si>
    <t>Miesto:</t>
  </si>
  <si>
    <t>Hrabušice</t>
  </si>
  <si>
    <t>Dátum:</t>
  </si>
  <si>
    <t>Objednávateľ:</t>
  </si>
  <si>
    <t>IČO:</t>
  </si>
  <si>
    <t>Pohoda Services, s.r.o., Spišská Nová Ves</t>
  </si>
  <si>
    <t>IČ DPH:</t>
  </si>
  <si>
    <t>Zhotoviteľ:</t>
  </si>
  <si>
    <t>Vyplň údaj</t>
  </si>
  <si>
    <t>Projektant: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</si>
  <si>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</si>
  <si>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</si>
  <si>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</si>
  <si>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</si>
  <si>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</si>
  <si>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</si>
  <si>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</si>
  <si>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</si>
  <si>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</si>
  <si>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</si>
  <si>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</si>
  <si>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</si>
  <si>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</si>
  <si>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</si>
  <si>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</si>
  <si>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</si>
  <si>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</si>
  <si>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</si>
  <si>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</si>
  <si>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</si>
  <si>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</si>
  <si>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</si>
  <si>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</si>
  <si>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</si>
  <si>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</si>
  <si>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</si>
  <si>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</si>
  <si>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</si>
  <si>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</si>
  <si>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</si>
  <si>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</si>
  <si>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</si>
  <si>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</si>
  <si>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</si>
  <si>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</si>
  <si>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</si>
  <si>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</si>
  <si>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</si>
  <si>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</si>
  <si>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</si>
  <si>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</si>
  <si>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</si>
  <si>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</si>
  <si>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</si>
  <si>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</si>
  <si>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</si>
  <si>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</si>
  <si>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</si>
  <si>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</si>
  <si>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</si>
  <si>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10 Parkovisko</t>
  </si>
  <si>
    <t>STA</t>
  </si>
  <si>
    <t>1</t>
  </si>
  <si>
    <t>{07af3e77-8379-4bd4-a9d5-783260262e6f}</t>
  </si>
  <si>
    <t>02</t>
  </si>
  <si>
    <t>Parkovacia závora, nabíjacia stanica, elektroinštalácia</t>
  </si>
  <si>
    <t>{09e37d32-f18e-497f-b1ec-505eb494e64d}</t>
  </si>
  <si>
    <t>KRYCÍ LIST ROZPOČTU</t>
  </si>
  <si>
    <t>Objekt:</t>
  </si>
  <si>
    <t>01 - SO 10 Parkovisko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</si>
  <si>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</si>
  <si>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</si>
  <si>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</si>
  <si>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</si>
  <si>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</si>
  <si>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</si>
  <si>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</si>
  <si>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</si>
  <si>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</si>
  <si>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</si>
  <si>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</si>
  <si>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99 - Presun hmôt HSV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</si>
  <si>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</si>
  <si>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</si>
  <si>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</si>
  <si>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</si>
  <si>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</si>
  <si>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</si>
  <si>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</si>
  <si>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</si>
  <si>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</si>
  <si>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</si>
  <si>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</si>
  <si>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</si>
  <si>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</si>
  <si>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</si>
  <si>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</si>
  <si>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</si>
  <si>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</si>
  <si>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</si>
  <si>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121101112</t>
  </si>
  <si>
    <t>Odstránenie ornice s premiestn. na hromady, so zložením na vzdialenosť do 100 m a do 1000 m3</t>
  </si>
  <si>
    <t>m3</t>
  </si>
  <si>
    <t>4</t>
  </si>
  <si>
    <t>2</t>
  </si>
  <si>
    <t>-1202107933</t>
  </si>
  <si>
    <t>122201102</t>
  </si>
  <si>
    <t>Odkopávka a prekopávka nezapažená v hornine 3, nad 100 do 1000 m3</t>
  </si>
  <si>
    <t>458673227</t>
  </si>
  <si>
    <t>3</t>
  </si>
  <si>
    <t>122201109</t>
  </si>
  <si>
    <t>Odkopávky a prekopávky nezapažené. Príplatok k cenám za lepivosť horniny 3</t>
  </si>
  <si>
    <t>1211629531</t>
  </si>
  <si>
    <t>130201001</t>
  </si>
  <si>
    <t>Výkop jamy a ryhy v obmedzenom priestore horn. tr.3 ručne</t>
  </si>
  <si>
    <t>-746824730</t>
  </si>
  <si>
    <t>5</t>
  </si>
  <si>
    <t>132201101</t>
  </si>
  <si>
    <t>Výkop ryhy do šírky 600 mm v horn.3 do 100 m3</t>
  </si>
  <si>
    <t>997293522</t>
  </si>
  <si>
    <t>6</t>
  </si>
  <si>
    <t>132201109</t>
  </si>
  <si>
    <t>Príplatok k cene za lepivosť pri hĺbení rýh šírky do 600 mm zapažených i nezapažených s urovnaním dna v hornine 3</t>
  </si>
  <si>
    <t>-959951197</t>
  </si>
  <si>
    <t>7</t>
  </si>
  <si>
    <t>162201102</t>
  </si>
  <si>
    <t>Vodorovné premiestnenie výkopku z horniny 1-4 nad 20-50m</t>
  </si>
  <si>
    <t>1071140486</t>
  </si>
  <si>
    <t>8</t>
  </si>
  <si>
    <t>162501102</t>
  </si>
  <si>
    <t>Vodorovné premiestnenie výkopku po spevnenej ceste z horniny tr.1-4, do 100 m3 na vzdialenosť do 3000 m</t>
  </si>
  <si>
    <t>-327834974</t>
  </si>
  <si>
    <t>9</t>
  </si>
  <si>
    <t>162501105</t>
  </si>
  <si>
    <t>Vodorovné premiestnenie výkopku po spevnenej ceste z horniny tr.1-4, do 100 m3, príplatok k cene za každých ďalšich a začatých 1000 m</t>
  </si>
  <si>
    <t>-1480415489</t>
  </si>
  <si>
    <t>10</t>
  </si>
  <si>
    <t>171201202</t>
  </si>
  <si>
    <t>Uloženie sypaniny na skládky nad 100 do 1000 m3</t>
  </si>
  <si>
    <t>1845534052</t>
  </si>
  <si>
    <t>11</t>
  </si>
  <si>
    <t>171209002</t>
  </si>
  <si>
    <t>Poplatok za skladovanie - zemina a kamenivo (17 05) ostatné</t>
  </si>
  <si>
    <t>t</t>
  </si>
  <si>
    <t>1081038955</t>
  </si>
  <si>
    <t>12</t>
  </si>
  <si>
    <t>174201102</t>
  </si>
  <si>
    <t>Zásyp sypaninou bez zhutnenia jám, šachiet, rýh, zárezov alebo okolo objektov nad 100 do 1000 m3</t>
  </si>
  <si>
    <t>190260363</t>
  </si>
  <si>
    <t>13</t>
  </si>
  <si>
    <t>180401211</t>
  </si>
  <si>
    <t>Založenie trávnika lúčneho výsevom v rovine alebo na svahu do 1:5</t>
  </si>
  <si>
    <t>m2</t>
  </si>
  <si>
    <t>-1610727207</t>
  </si>
  <si>
    <t>14</t>
  </si>
  <si>
    <t>M</t>
  </si>
  <si>
    <t>005720001400</t>
  </si>
  <si>
    <t>Osivá tráv - semená parkovej zmesi</t>
  </si>
  <si>
    <t>kg</t>
  </si>
  <si>
    <t>1299768034</t>
  </si>
  <si>
    <t>15</t>
  </si>
  <si>
    <t>181101102</t>
  </si>
  <si>
    <t>Úprava pláne v zárezoch v hornine 1-4 so zhutnením</t>
  </si>
  <si>
    <t>1479346110</t>
  </si>
  <si>
    <t>Zakladanie</t>
  </si>
  <si>
    <t>16</t>
  </si>
  <si>
    <t>271521111</t>
  </si>
  <si>
    <t>Vankúše zhutnené pod základy z kameniva drveného</t>
  </si>
  <si>
    <t>911190045</t>
  </si>
  <si>
    <t>17</t>
  </si>
  <si>
    <t>274313611</t>
  </si>
  <si>
    <t>Betón základových pásov, prostý tr. C 16/20</t>
  </si>
  <si>
    <t>-358046814</t>
  </si>
  <si>
    <t>Zvislé a kompletné konštrukcie</t>
  </si>
  <si>
    <t>18</t>
  </si>
  <si>
    <t>311321821</t>
  </si>
  <si>
    <t>Príplatok za pohľadový betón nadzákladových múrov triedy SB 1</t>
  </si>
  <si>
    <t>-863591624</t>
  </si>
  <si>
    <t>19</t>
  </si>
  <si>
    <t>327323126</t>
  </si>
  <si>
    <t>Múry a valy z betónu železového tr. C 16/20</t>
  </si>
  <si>
    <t>1173283908</t>
  </si>
  <si>
    <t>327351211</t>
  </si>
  <si>
    <t>Debnenie múrov a valov zvislých aj sklonených, výšky do 20 m zhotovenie</t>
  </si>
  <si>
    <t>-1496998527</t>
  </si>
  <si>
    <t>21</t>
  </si>
  <si>
    <t>327351221</t>
  </si>
  <si>
    <t>Debnenie múrov a valov zvislých aj sklonených, výšky do 20 m odstránenie</t>
  </si>
  <si>
    <t>-1142509016</t>
  </si>
  <si>
    <t>22</t>
  </si>
  <si>
    <t>327361016</t>
  </si>
  <si>
    <t>Výstuž múrov a valov priemeru nad 12 mm, z ocele B500 (10505)</t>
  </si>
  <si>
    <t>-1870174986</t>
  </si>
  <si>
    <t>Komunikácie</t>
  </si>
  <si>
    <t>23</t>
  </si>
  <si>
    <t>564211113</t>
  </si>
  <si>
    <t>Podklad alebo podsyp zo štrkopiesku s rozprestretím, vlhčením a zhutnením, po zhutnení hr. 70 mm</t>
  </si>
  <si>
    <t>1484253789</t>
  </si>
  <si>
    <t>24</t>
  </si>
  <si>
    <t>564871111</t>
  </si>
  <si>
    <t>Podklad zo štrkodrviny s rozprestretím a zhutnením, po zhutnení hr. 250 mm</t>
  </si>
  <si>
    <t>1836468822</t>
  </si>
  <si>
    <t>25</t>
  </si>
  <si>
    <t>564942111</t>
  </si>
  <si>
    <t>Podklad z mechanicky spevneného kameniva MSK s rozprestretím a zhutnením, po zhutnení hr. 120 mm</t>
  </si>
  <si>
    <t>470434661</t>
  </si>
  <si>
    <t>26</t>
  </si>
  <si>
    <t>565141221</t>
  </si>
  <si>
    <t>Podklad z asfaltového betónu AC 22 P s rozprestretím a zhutnením v pruhu š. nad 3 m, po zhutnení hr. 60 mm</t>
  </si>
  <si>
    <t>-1190728088</t>
  </si>
  <si>
    <t>27</t>
  </si>
  <si>
    <t>573211108</t>
  </si>
  <si>
    <t>Postrek asfaltový spojovací bez posypu kamenivom z asfaltu cestného v množstve 0,50 kg/m2</t>
  </si>
  <si>
    <t>-2138379704</t>
  </si>
  <si>
    <t>28</t>
  </si>
  <si>
    <t>577134341</t>
  </si>
  <si>
    <t>Asfaltový betón vrstva obrusná alebo ložná AC 16 v pruhu š. nad 3 m asfaltu tr. II, po zhutnení hr. 40 mm</t>
  </si>
  <si>
    <t>-890709100</t>
  </si>
  <si>
    <t>29</t>
  </si>
  <si>
    <t>596912511</t>
  </si>
  <si>
    <t>Kladenie betónovej dlažby z vegetačných tvárnic hr. 150 mm, do lôžka z kameniva ťaženého,</t>
  </si>
  <si>
    <t>902815080</t>
  </si>
  <si>
    <t>30</t>
  </si>
  <si>
    <t>592460020200</t>
  </si>
  <si>
    <t>Dlažba betónová zatrávňovacia prírodná</t>
  </si>
  <si>
    <t>137519354</t>
  </si>
  <si>
    <t>Ostatné konštrukcie a práce-búranie</t>
  </si>
  <si>
    <t>31</t>
  </si>
  <si>
    <t>914001111</t>
  </si>
  <si>
    <t>Osadenie a montáž cestnej zvislej dopravnej značky na stĺpik, stĺp, konzolu alebo objekt</t>
  </si>
  <si>
    <t>ks</t>
  </si>
  <si>
    <t>-465711735</t>
  </si>
  <si>
    <t>32</t>
  </si>
  <si>
    <t>4044100373301</t>
  </si>
  <si>
    <t>Dopravná značka, Parkovisko základná IP12</t>
  </si>
  <si>
    <t>-1008132500</t>
  </si>
  <si>
    <t>33</t>
  </si>
  <si>
    <t>4044100373302</t>
  </si>
  <si>
    <t>Dopravná značka, Parkovisko základná IP16</t>
  </si>
  <si>
    <t>338685893</t>
  </si>
  <si>
    <t>34</t>
  </si>
  <si>
    <t>4044100373303</t>
  </si>
  <si>
    <t>Smerová šípka E7</t>
  </si>
  <si>
    <t>371410098</t>
  </si>
  <si>
    <t>35</t>
  </si>
  <si>
    <t>915711522</t>
  </si>
  <si>
    <t xml:space="preserve">Vodorovné dopravné značenie striekané farbou vodiacich čiar </t>
  </si>
  <si>
    <t>m</t>
  </si>
  <si>
    <t>-110849631</t>
  </si>
  <si>
    <t>36</t>
  </si>
  <si>
    <t>916362112</t>
  </si>
  <si>
    <t>Osadenie cestného obrubníka betónového stojatého do lôžka z betónu prostého tr. C 16/20 s bočnou oporou</t>
  </si>
  <si>
    <t>-1867592116</t>
  </si>
  <si>
    <t>37</t>
  </si>
  <si>
    <t>592170002100</t>
  </si>
  <si>
    <t>Obrubník cestný, 1000x100x200 mm</t>
  </si>
  <si>
    <t>-955504310</t>
  </si>
  <si>
    <t>38</t>
  </si>
  <si>
    <t>919511211</t>
  </si>
  <si>
    <t>Zhotovenie potrubia rúrových priepustov z betónových rúr do DN 600</t>
  </si>
  <si>
    <t>1286660111</t>
  </si>
  <si>
    <t>39</t>
  </si>
  <si>
    <t>592220001520</t>
  </si>
  <si>
    <t>Rúra betónová pre odpadové vody DN 600, dĺžky 2500 mm</t>
  </si>
  <si>
    <t>583498761</t>
  </si>
  <si>
    <t>40</t>
  </si>
  <si>
    <t>919535557</t>
  </si>
  <si>
    <t>Obetónovanie rúrového priepustu betónom jednoduchým tr. C 16/20</t>
  </si>
  <si>
    <t>-489239684</t>
  </si>
  <si>
    <t>41</t>
  </si>
  <si>
    <t>935114492</t>
  </si>
  <si>
    <t>Osadenie - odvodňovací betónový žľab univerzálny s ochrannou hranou svetlej šírky 150 mm</t>
  </si>
  <si>
    <t>-1523277088</t>
  </si>
  <si>
    <t>42</t>
  </si>
  <si>
    <t>592270009600</t>
  </si>
  <si>
    <t xml:space="preserve">Odvodňovací žľab  dĺžky 1 m, výšky 150 mm, spodný odtok, bez spádu, betónový s liatinovou hranou </t>
  </si>
  <si>
    <t>-1500260338</t>
  </si>
  <si>
    <t>43</t>
  </si>
  <si>
    <t>592270007200</t>
  </si>
  <si>
    <t>Kalový kôš k zachytávaniu nečistôt pre vpust betónový svetlej šírky 150 mm</t>
  </si>
  <si>
    <t>1053657956</t>
  </si>
  <si>
    <t>44</t>
  </si>
  <si>
    <t>592270014400</t>
  </si>
  <si>
    <t>Mriežkový rošt, štrbiny 30x10 mm, dĺ. 1,0 m, D 400, pozinkovaný s rychlouzáverom, pre žľaby betónové s ochrannou hranou svetlej šírky 150 mm</t>
  </si>
  <si>
    <t>456056035</t>
  </si>
  <si>
    <t>99</t>
  </si>
  <si>
    <t>Presun hmôt HSV</t>
  </si>
  <si>
    <t>45</t>
  </si>
  <si>
    <t>998225111</t>
  </si>
  <si>
    <t>Presun hmôt pre pozemnú komunikáciu a letisko s krytom asfaltovým akejkoľvek dĺžky objektu</t>
  </si>
  <si>
    <t>593287977</t>
  </si>
  <si>
    <t>OST</t>
  </si>
  <si>
    <t>Ostatné</t>
  </si>
  <si>
    <t>46</t>
  </si>
  <si>
    <t>9990101</t>
  </si>
  <si>
    <t>Vypracovanie projektovej dokumentácie</t>
  </si>
  <si>
    <t>512</t>
  </si>
  <si>
    <t>897507894</t>
  </si>
  <si>
    <t>02 - Parkovacia závora, nabíjacia stanica, elektroinštalácia</t>
  </si>
  <si>
    <t>M - Práce a dodávky M</t>
  </si>
  <si>
    <t xml:space="preserve">    21-M - Elektromontáže</t>
  </si>
  <si>
    <t xml:space="preserve">    46-M - Zemné práce vykonávané pri externých montážnych prácach</t>
  </si>
  <si>
    <t>Práce a dodávky M</t>
  </si>
  <si>
    <t>21-M</t>
  </si>
  <si>
    <t>Elektromontáže</t>
  </si>
  <si>
    <t>210100003</t>
  </si>
  <si>
    <t>Ukončenie vodičov v rozvádzač. vč. zapojenia a vodičovej koncovky do 16 mm2</t>
  </si>
  <si>
    <t>64</t>
  </si>
  <si>
    <t>210100001</t>
  </si>
  <si>
    <t>Ukončenie vodičov v rozvádzač. vč. zapojenia a vodičovej koncovky do 2.5 mm2</t>
  </si>
  <si>
    <t>210810054</t>
  </si>
  <si>
    <t>Silový kábel 750 - 1000 V /mm2/ pevne uložený CYKY-CYKYm 750 V 4x16</t>
  </si>
  <si>
    <t>MAT</t>
  </si>
  <si>
    <t>CYKY-J 4x16 Kabel silovy celoplastovy 0.6/1kV SM</t>
  </si>
  <si>
    <t>256</t>
  </si>
  <si>
    <t>1934226855</t>
  </si>
  <si>
    <t>210810046</t>
  </si>
  <si>
    <t>Silový kábel 750 - 1000 V /mm2/ pevne uložený CYKY-CYKYm 750 V 3x2.5</t>
  </si>
  <si>
    <t>MAT.3</t>
  </si>
  <si>
    <t>CYKY-J 3x2,5 Kabel silovy celoplastovy 0.6/1kV SM</t>
  </si>
  <si>
    <t>135358063</t>
  </si>
  <si>
    <t>210191541</t>
  </si>
  <si>
    <t>Montáž tenkocementového piliera bez základu, kábl.skrine a zapojenia vodičov.</t>
  </si>
  <si>
    <t>210010084</t>
  </si>
  <si>
    <t>Rúrka elektroinšt. pancierová z PH uložená pevne typ 8029, 29 mm</t>
  </si>
  <si>
    <t>210120501</t>
  </si>
  <si>
    <t>Montáž ističa vzduchového-deiónového od 50 A do 100 A 500 V</t>
  </si>
  <si>
    <t>220180203</t>
  </si>
  <si>
    <t>Zatiahnutie kábla do tvárnicovej trate vr.prípravných a záverečných prác,od 4 do 6 kg/m</t>
  </si>
  <si>
    <t>MAT.1</t>
  </si>
  <si>
    <t>502K033-53/42 Hlava rozdel. kab. 4x 4-16 mm2</t>
  </si>
  <si>
    <t>-1397865348</t>
  </si>
  <si>
    <t>MAT.2</t>
  </si>
  <si>
    <t>FXKVR 63 Rúrka FXKVR 63 /50M BK 450N ohybná vrátane spojky čierna 032332</t>
  </si>
  <si>
    <t>-1734633500</t>
  </si>
  <si>
    <t>MAT.4</t>
  </si>
  <si>
    <t>FXP 25 rúrka ohybná, FXP 25mm TURBO, UNIVOLT</t>
  </si>
  <si>
    <t>1874191276</t>
  </si>
  <si>
    <t>MAT.5</t>
  </si>
  <si>
    <t>LTN-40B-3 ISTIČ, 40B-3 (41776) 3P 40A B 10kA</t>
  </si>
  <si>
    <t>1887730470</t>
  </si>
  <si>
    <t>MAT.6</t>
  </si>
  <si>
    <t>LTN-16B-3 Istič LTN-16B-3 (41772) 3P 16A B 10kA (LPN-16B-3) MINIA</t>
  </si>
  <si>
    <t>775179074</t>
  </si>
  <si>
    <t>MAT.7</t>
  </si>
  <si>
    <t>NABÍJACIA STANICA  SAMOSTATNE STOJACA 7kW 2xT2S RFID; osadená 2 zásuvkami typ T2 s clonkami a autorizáciou prístupu pomocou RFID karty</t>
  </si>
  <si>
    <t>901861065</t>
  </si>
  <si>
    <t>MAT.8</t>
  </si>
  <si>
    <t>SADA PRE MONTÁŽ OCHRÁN</t>
  </si>
  <si>
    <t>101088492</t>
  </si>
  <si>
    <t>MAT.9</t>
  </si>
  <si>
    <t>ISTIČ 2P 4A C</t>
  </si>
  <si>
    <t>1946860850</t>
  </si>
  <si>
    <t>MAT.10</t>
  </si>
  <si>
    <t>Chránič 2P 25A 30mA</t>
  </si>
  <si>
    <t>-149348443</t>
  </si>
  <si>
    <t>MAT.11</t>
  </si>
  <si>
    <t>PODPÄŤ SPÚŠŤ 220-240VAC</t>
  </si>
  <si>
    <t>-656088267</t>
  </si>
  <si>
    <t>MAT.12</t>
  </si>
  <si>
    <t>ISTIČ 2P 40A C</t>
  </si>
  <si>
    <t>1155632676</t>
  </si>
  <si>
    <t>MAT.13</t>
  </si>
  <si>
    <t>Pomoc prepínací kontakt 240-415VAC 24-130VDC</t>
  </si>
  <si>
    <t>635819642</t>
  </si>
  <si>
    <t>MAT.10.1</t>
  </si>
  <si>
    <t>-2082292739</t>
  </si>
  <si>
    <t>MAT.14</t>
  </si>
  <si>
    <t>Prúdový chránič 2P 40A 30mA , 230V</t>
  </si>
  <si>
    <t>-873078870</t>
  </si>
  <si>
    <t>MAT.15</t>
  </si>
  <si>
    <t>3F ELEKTROMER PRIAM. MERANIE 63A MODBUS MID</t>
  </si>
  <si>
    <t>1837845561</t>
  </si>
  <si>
    <t>MAT.16</t>
  </si>
  <si>
    <t>PODPÄŤ SPÚŠŤ  220-240VAC</t>
  </si>
  <si>
    <t>145369793</t>
  </si>
  <si>
    <t>MAT.17</t>
  </si>
  <si>
    <t>Prúdový chránič 2P 40A 30mA, 230V</t>
  </si>
  <si>
    <t>1521525806</t>
  </si>
  <si>
    <t>MAT.18</t>
  </si>
  <si>
    <t>Ultrarýchla automatická závora pre parkoviská</t>
  </si>
  <si>
    <t>1235142464</t>
  </si>
  <si>
    <t>MAT.19</t>
  </si>
  <si>
    <t>Hliníkové rameno HARMONY, dĺžka 3m, reflexné nálepky</t>
  </si>
  <si>
    <t>-1725503730</t>
  </si>
  <si>
    <t>MAT.20</t>
  </si>
  <si>
    <t>Slučka indukčného detektora pri ukladaní do drážky</t>
  </si>
  <si>
    <t>1394895273</t>
  </si>
  <si>
    <t>MAT.21</t>
  </si>
  <si>
    <t>Indukčný detektor vozidiel jednokanálový - montáž do pätice.</t>
  </si>
  <si>
    <t>2081690000</t>
  </si>
  <si>
    <t>MAT.22</t>
  </si>
  <si>
    <t>Vjazdové terminály parkovísk, vydávače kariet</t>
  </si>
  <si>
    <t>200057741</t>
  </si>
  <si>
    <t>MAT.23</t>
  </si>
  <si>
    <t>Rozšírenie TD - zabudovaná hovorová jednotka hlasitého telefónu - VoIP.</t>
  </si>
  <si>
    <t>572699503</t>
  </si>
  <si>
    <t>MAT.24</t>
  </si>
  <si>
    <t>UNIQUE rozšírenie TD - čítačka bezkontaktných kariet</t>
  </si>
  <si>
    <t>-749666736</t>
  </si>
  <si>
    <t>MAT.25</t>
  </si>
  <si>
    <t>TCP/IP výjazdový terminál pre čítanie kariet s čiarovým kódom, stacionárny scanner. Pre systémy EASYPARK a BARPARK. Povrchova úprava: zinkovanie, prášková farba.</t>
  </si>
  <si>
    <t>1466182420</t>
  </si>
  <si>
    <t>MAT.26</t>
  </si>
  <si>
    <t>Rozšírenie TC - zabudovaná hovorová jednotka hlasitého telefónu - VoIP.</t>
  </si>
  <si>
    <t>-1350406385</t>
  </si>
  <si>
    <t>MAT.27</t>
  </si>
  <si>
    <t>UNIQUE rozšírenie TC - čítačka bezkontaktných kariet</t>
  </si>
  <si>
    <t>1844786450</t>
  </si>
  <si>
    <t>MAT.28</t>
  </si>
  <si>
    <t>Manažérsky PC, monitor, klávesnica, cena vrátane operačného systému a prác spojených s inštaláciou licencovaných SW produktov.</t>
  </si>
  <si>
    <t>1731917802</t>
  </si>
  <si>
    <t>MAT.29</t>
  </si>
  <si>
    <t>Desktop USB čítačka UNIQUE. Pripojenie k DS.</t>
  </si>
  <si>
    <t>-396916878</t>
  </si>
  <si>
    <t>MAT.30</t>
  </si>
  <si>
    <t>Ručný laserový scanner pre čítanie lístkov/kariet s čiarovým kódom. Pripojenie k DS. Vrátane podstavca.</t>
  </si>
  <si>
    <t>420481066</t>
  </si>
  <si>
    <t>MAT.31</t>
  </si>
  <si>
    <t>Stolná hovorová jednotka dorozumievacieho zariadenia - VoIP.</t>
  </si>
  <si>
    <t>688291509</t>
  </si>
  <si>
    <t>MAT.32</t>
  </si>
  <si>
    <t>SQL databáza parkovacích systémov pre terminály, platobné stanice a reportovacie nástroje, licencia pre jedno zariadenie (MT, TM, PS, PARKC, FLEXBI).</t>
  </si>
  <si>
    <t>-1611422035</t>
  </si>
  <si>
    <t>MAT.33</t>
  </si>
  <si>
    <t>Konfiguračný program pre nastavovanie parkovacích systémov. Umožňuje vytváranie cenníkov, artiklov, počítadiel artiklov,prístupvých šabón,</t>
  </si>
  <si>
    <t>-1841601187</t>
  </si>
  <si>
    <t>MAT.34</t>
  </si>
  <si>
    <t>Business intelligence nástroj pre vytváranie prehľadov a reprtov z prevádzky parkovacieho systému. Licencia na dva roky.</t>
  </si>
  <si>
    <t>712490810</t>
  </si>
  <si>
    <t>MAT.35</t>
  </si>
  <si>
    <t>SW pre monitoring a správu parkovacích terminálov, platobných stanác a ostatných zariadení parkovacích systémov.</t>
  </si>
  <si>
    <t>1588102819</t>
  </si>
  <si>
    <t>MAT.36</t>
  </si>
  <si>
    <t>Komfortná automatická pokladňa pre platbu mincami a bankovkami, vydávanie preplatku v minciach, grafický displej 7". Integrovaná termografická tlačiareň.Integrovaný vydávač bankoviek. Pre systémy EASYPARK - čítanie lístka s čiarovým kódom. S vyhrievaním p</t>
  </si>
  <si>
    <t>-752016240</t>
  </si>
  <si>
    <t>47</t>
  </si>
  <si>
    <t>MAT.37</t>
  </si>
  <si>
    <t>Rozšírenie PS- zabudovaná hovorová jednotka hlasitého telefónu - VoIP.</t>
  </si>
  <si>
    <t>-1870017881</t>
  </si>
  <si>
    <t>48</t>
  </si>
  <si>
    <t>MAT.38</t>
  </si>
  <si>
    <t>Rozšírenie - grafický displej 16" - náhrada za pôvodný 7".</t>
  </si>
  <si>
    <t>-1897244263</t>
  </si>
  <si>
    <t>49</t>
  </si>
  <si>
    <t>MAT.39</t>
  </si>
  <si>
    <t>Rozšírenie - dotykový display 19" - náhrada za 7", alebo 16".</t>
  </si>
  <si>
    <t>-1468391479</t>
  </si>
  <si>
    <t>50</t>
  </si>
  <si>
    <t>MAT.40</t>
  </si>
  <si>
    <t>Zabudovaná kamera pre snímanie bezprostrednej situácie pred terminálom, platobnou stanicou a pod ako rozšírenie.</t>
  </si>
  <si>
    <t>-834583135</t>
  </si>
  <si>
    <t>51</t>
  </si>
  <si>
    <t>MAT.41</t>
  </si>
  <si>
    <t>Vydávací modul snímača bankoviek - samodopĺňací.</t>
  </si>
  <si>
    <t>-392602015</t>
  </si>
  <si>
    <t>52</t>
  </si>
  <si>
    <t>MAT.42</t>
  </si>
  <si>
    <t>POS CAT 2 platobný terminál pre bezhotovostné platby.</t>
  </si>
  <si>
    <t>-1363626949</t>
  </si>
  <si>
    <t>53</t>
  </si>
  <si>
    <t>MAT.43</t>
  </si>
  <si>
    <t>Termografický papier 100g/m2 v kotúči priemeru 200 mm, šírka 56 mm.</t>
  </si>
  <si>
    <t>-1971593547</t>
  </si>
  <si>
    <t>54</t>
  </si>
  <si>
    <t>MAT.44</t>
  </si>
  <si>
    <t>Bezkontaktná karta RO, ISO formát, biela, bez potlače</t>
  </si>
  <si>
    <t>245616872</t>
  </si>
  <si>
    <t>55</t>
  </si>
  <si>
    <t>MAT.45</t>
  </si>
  <si>
    <t>Samonosný oceľový skelet systému - vjazd,výjazd, šírka 500mm</t>
  </si>
  <si>
    <t>1781962421</t>
  </si>
  <si>
    <t>56</t>
  </si>
  <si>
    <t>Pol1</t>
  </si>
  <si>
    <t>57</t>
  </si>
  <si>
    <t>Pol2</t>
  </si>
  <si>
    <t>58</t>
  </si>
  <si>
    <t>Pol3</t>
  </si>
  <si>
    <t>59</t>
  </si>
  <si>
    <t>Pol4</t>
  </si>
  <si>
    <t>60</t>
  </si>
  <si>
    <t>Pol5</t>
  </si>
  <si>
    <t>61</t>
  </si>
  <si>
    <t>Pol6</t>
  </si>
  <si>
    <t>62</t>
  </si>
  <si>
    <t>Pol7</t>
  </si>
  <si>
    <t>63</t>
  </si>
  <si>
    <t>Pol8</t>
  </si>
  <si>
    <t>Pol9</t>
  </si>
  <si>
    <t>65</t>
  </si>
  <si>
    <t>Pol10</t>
  </si>
  <si>
    <t>66</t>
  </si>
  <si>
    <t>Pol11</t>
  </si>
  <si>
    <t>67</t>
  </si>
  <si>
    <t>Pol12</t>
  </si>
  <si>
    <t>68</t>
  </si>
  <si>
    <t>Pol13</t>
  </si>
  <si>
    <t>69</t>
  </si>
  <si>
    <t>Pol14</t>
  </si>
  <si>
    <t>70</t>
  </si>
  <si>
    <t>Pol15</t>
  </si>
  <si>
    <t>Inštalácia služby KLIENT na počítač zákazníka. Prostredníctvom vzdialenej plochy, alebo dodaním PC do Villa Pro.</t>
  </si>
  <si>
    <t>71</t>
  </si>
  <si>
    <t>Pol16</t>
  </si>
  <si>
    <t>Mesačný poplatok za službu KLIENT</t>
  </si>
  <si>
    <t>72</t>
  </si>
  <si>
    <t>Pol17</t>
  </si>
  <si>
    <t>73</t>
  </si>
  <si>
    <t>Pol18</t>
  </si>
  <si>
    <t>74</t>
  </si>
  <si>
    <t>Pol19</t>
  </si>
  <si>
    <t>75</t>
  </si>
  <si>
    <t>Pol20</t>
  </si>
  <si>
    <t>76</t>
  </si>
  <si>
    <t>Pol21</t>
  </si>
  <si>
    <t>77</t>
  </si>
  <si>
    <t>Pol22</t>
  </si>
  <si>
    <t>78</t>
  </si>
  <si>
    <t>Pol23</t>
  </si>
  <si>
    <t>79</t>
  </si>
  <si>
    <t>Pol24</t>
  </si>
  <si>
    <t>Uvedenie do prevádzky, zaškolenie obsluhy.</t>
  </si>
  <si>
    <t>80</t>
  </si>
  <si>
    <t>Pol25</t>
  </si>
  <si>
    <t>Doprava</t>
  </si>
  <si>
    <t>81</t>
  </si>
  <si>
    <t>Pol26</t>
  </si>
  <si>
    <t>PPV</t>
  </si>
  <si>
    <t>%</t>
  </si>
  <si>
    <t>1766620028</t>
  </si>
  <si>
    <t>82</t>
  </si>
  <si>
    <t>Pol27</t>
  </si>
  <si>
    <t>Východisková revízia</t>
  </si>
  <si>
    <t>615006802</t>
  </si>
  <si>
    <t>46-M</t>
  </si>
  <si>
    <t>Zemné práce vykonávané pri externých montážnych prácach</t>
  </si>
  <si>
    <t>83</t>
  </si>
  <si>
    <t>460050602</t>
  </si>
  <si>
    <t>Výkop jamy pre pilier ručný ,v zemine tr. 3 - 4</t>
  </si>
  <si>
    <t>84</t>
  </si>
  <si>
    <t>460080002</t>
  </si>
  <si>
    <t>Základ z prostého betónu s dopravou zmesi a betonážou do debnenia</t>
  </si>
  <si>
    <t>85</t>
  </si>
  <si>
    <t>460300006</t>
  </si>
  <si>
    <t>Zhutnenie zeminy po vrstvách pri zahrnutí rýh strojom, vrstva zeminy 20 cm</t>
  </si>
  <si>
    <t>86</t>
  </si>
  <si>
    <t>460490012</t>
  </si>
  <si>
    <t>Rozvinutie a uloženie výstražnej fólie z PVC do ryhy,šírka 33 cm</t>
  </si>
  <si>
    <t>87</t>
  </si>
  <si>
    <t>460620013</t>
  </si>
  <si>
    <t>Proviz. úprava terénu v zemine tr. 3, aby nerovnosti terénu neboli väčšie ako 2 cm od vodor.hladiny</t>
  </si>
  <si>
    <t>88</t>
  </si>
  <si>
    <t>460200303</t>
  </si>
  <si>
    <t>Hĺbenie káblovej ryhy 50 cm širokej a 120 cm hlbokej, v zemine triedy 3</t>
  </si>
  <si>
    <t>89</t>
  </si>
  <si>
    <t>460560303</t>
  </si>
  <si>
    <t>Ručný zásyp nezap. káblovej ryhy bez zhutn. zeminy, 50 cm širokej, 120 cm hlbokej v zemine tr. 3</t>
  </si>
  <si>
    <t>90</t>
  </si>
  <si>
    <t>460200163</t>
  </si>
  <si>
    <t>Hĺbenie káblovej ryhy 35 cm širokej a 80 cm hlbokej, v zemine triedy 3</t>
  </si>
  <si>
    <t>91</t>
  </si>
  <si>
    <t>460560163</t>
  </si>
  <si>
    <t>Ručný zásyp nezap. káblovej ryhy bez zhutn. zeminy, 35 cm širokej, 80 cm hlbokej v zemine tr.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</si>
</sst>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67" workbookViewId="0">
      <selection activeCell="M19" sqref="M1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9" t="s">
        <v>5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76" t="s">
        <v>13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R5" s="17"/>
      <c r="BE5" s="173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78" t="s">
        <v>16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R6" s="17"/>
      <c r="BE6" s="174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4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/>
      <c r="AR8" s="17"/>
      <c r="BE8" s="174"/>
      <c r="BS8" s="14" t="s">
        <v>6</v>
      </c>
    </row>
    <row r="9" spans="1:74" s="1" customFormat="1" ht="14.45" customHeight="1">
      <c r="B9" s="17"/>
      <c r="AR9" s="17"/>
      <c r="BE9" s="174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74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74"/>
      <c r="BS11" s="14" t="s">
        <v>6</v>
      </c>
    </row>
    <row r="12" spans="1:74" s="1" customFormat="1" ht="6.95" customHeight="1">
      <c r="B12" s="17"/>
      <c r="AR12" s="17"/>
      <c r="BE12" s="174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/>
      <c r="AR13" s="17"/>
      <c r="BE13" s="174"/>
      <c r="BS13" s="14" t="s">
        <v>6</v>
      </c>
    </row>
    <row r="14" spans="1:74" ht="12.75">
      <c r="B14" s="17"/>
      <c r="E14" s="179" t="s">
        <v>27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24" t="s">
        <v>25</v>
      </c>
      <c r="AN14" s="26"/>
      <c r="AR14" s="17"/>
      <c r="BE14" s="174"/>
      <c r="BS14" s="14" t="s">
        <v>6</v>
      </c>
    </row>
    <row r="15" spans="1:74" s="1" customFormat="1" ht="6.95" customHeight="1">
      <c r="B15" s="17"/>
      <c r="AR15" s="17"/>
      <c r="BE15" s="174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174"/>
      <c r="BS16" s="14" t="s">
        <v>3</v>
      </c>
    </row>
    <row r="17" spans="1:71" s="1" customFormat="1" ht="18.399999999999999" customHeight="1">
      <c r="B17" s="17"/>
      <c r="E17" s="22"/>
      <c r="AK17" s="24" t="s">
        <v>25</v>
      </c>
      <c r="AN17" s="22" t="s">
        <v>1</v>
      </c>
      <c r="AR17" s="17"/>
      <c r="BE17" s="174"/>
      <c r="BS17" s="14" t="s">
        <v>29</v>
      </c>
    </row>
    <row r="18" spans="1:71" s="1" customFormat="1" ht="6.95" customHeight="1">
      <c r="B18" s="17"/>
      <c r="AR18" s="17"/>
      <c r="BE18" s="174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23</v>
      </c>
      <c r="AN19" s="22" t="s">
        <v>1</v>
      </c>
      <c r="AR19" s="17"/>
      <c r="BE19" s="174"/>
      <c r="BS19" s="14" t="s">
        <v>6</v>
      </c>
    </row>
    <row r="20" spans="1:71" s="1" customFormat="1" ht="18.399999999999999" customHeight="1">
      <c r="B20" s="17"/>
      <c r="E20" s="22" t="s">
        <v>31</v>
      </c>
      <c r="AK20" s="24" t="s">
        <v>25</v>
      </c>
      <c r="AN20" s="22" t="s">
        <v>1</v>
      </c>
      <c r="AR20" s="17"/>
      <c r="BE20" s="174"/>
      <c r="BS20" s="14" t="s">
        <v>29</v>
      </c>
    </row>
    <row r="21" spans="1:71" s="1" customFormat="1" ht="6.95" customHeight="1">
      <c r="B21" s="17"/>
      <c r="AR21" s="17"/>
      <c r="BE21" s="174"/>
    </row>
    <row r="22" spans="1:71" s="1" customFormat="1" ht="12" customHeight="1">
      <c r="B22" s="17"/>
      <c r="D22" s="24" t="s">
        <v>32</v>
      </c>
      <c r="AR22" s="17"/>
      <c r="BE22" s="174"/>
    </row>
    <row r="23" spans="1:71" s="1" customFormat="1" ht="16.5" customHeight="1">
      <c r="B23" s="17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7"/>
      <c r="BE23" s="174"/>
    </row>
    <row r="24" spans="1:71" s="1" customFormat="1" ht="6.95" customHeight="1">
      <c r="B24" s="17"/>
      <c r="AR24" s="17"/>
      <c r="BE24" s="174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4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2">
        <f>ROUND(AG94,2)</f>
        <v>0</v>
      </c>
      <c r="AL26" s="183"/>
      <c r="AM26" s="183"/>
      <c r="AN26" s="183"/>
      <c r="AO26" s="183"/>
      <c r="AP26" s="29"/>
      <c r="AQ26" s="29"/>
      <c r="AR26" s="30"/>
      <c r="BE26" s="174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4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4" t="s">
        <v>34</v>
      </c>
      <c r="M28" s="184"/>
      <c r="N28" s="184"/>
      <c r="O28" s="184"/>
      <c r="P28" s="184"/>
      <c r="Q28" s="29"/>
      <c r="R28" s="29"/>
      <c r="S28" s="29"/>
      <c r="T28" s="29"/>
      <c r="U28" s="29"/>
      <c r="V28" s="29"/>
      <c r="W28" s="184" t="s">
        <v>35</v>
      </c>
      <c r="X28" s="184"/>
      <c r="Y28" s="184"/>
      <c r="Z28" s="184"/>
      <c r="AA28" s="184"/>
      <c r="AB28" s="184"/>
      <c r="AC28" s="184"/>
      <c r="AD28" s="184"/>
      <c r="AE28" s="184"/>
      <c r="AF28" s="29"/>
      <c r="AG28" s="29"/>
      <c r="AH28" s="29"/>
      <c r="AI28" s="29"/>
      <c r="AJ28" s="29"/>
      <c r="AK28" s="184" t="s">
        <v>36</v>
      </c>
      <c r="AL28" s="184"/>
      <c r="AM28" s="184"/>
      <c r="AN28" s="184"/>
      <c r="AO28" s="184"/>
      <c r="AP28" s="29"/>
      <c r="AQ28" s="29"/>
      <c r="AR28" s="30"/>
      <c r="BE28" s="174"/>
    </row>
    <row r="29" spans="1:71" s="3" customFormat="1" ht="14.45" customHeight="1">
      <c r="B29" s="34"/>
      <c r="D29" s="24" t="s">
        <v>37</v>
      </c>
      <c r="F29" s="24" t="s">
        <v>38</v>
      </c>
      <c r="L29" s="187">
        <v>0.2</v>
      </c>
      <c r="M29" s="186"/>
      <c r="N29" s="186"/>
      <c r="O29" s="186"/>
      <c r="P29" s="186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K29" s="185">
        <f>ROUND(AV94, 2)</f>
        <v>0</v>
      </c>
      <c r="AL29" s="186"/>
      <c r="AM29" s="186"/>
      <c r="AN29" s="186"/>
      <c r="AO29" s="186"/>
      <c r="AR29" s="34"/>
      <c r="BE29" s="175"/>
    </row>
    <row r="30" spans="1:71" s="3" customFormat="1" ht="14.45" customHeight="1">
      <c r="B30" s="34"/>
      <c r="F30" s="24" t="s">
        <v>39</v>
      </c>
      <c r="L30" s="187">
        <v>0.2</v>
      </c>
      <c r="M30" s="186"/>
      <c r="N30" s="186"/>
      <c r="O30" s="186"/>
      <c r="P30" s="186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K30" s="185">
        <f>ROUND(AW94, 2)</f>
        <v>0</v>
      </c>
      <c r="AL30" s="186"/>
      <c r="AM30" s="186"/>
      <c r="AN30" s="186"/>
      <c r="AO30" s="186"/>
      <c r="AR30" s="34"/>
      <c r="BE30" s="175"/>
    </row>
    <row r="31" spans="1:71" s="3" customFormat="1" ht="14.45" hidden="1" customHeight="1">
      <c r="B31" s="34"/>
      <c r="F31" s="24" t="s">
        <v>40</v>
      </c>
      <c r="L31" s="187">
        <v>0.2</v>
      </c>
      <c r="M31" s="186"/>
      <c r="N31" s="186"/>
      <c r="O31" s="186"/>
      <c r="P31" s="186"/>
      <c r="W31" s="185">
        <f>ROUND(BB94, 2)</f>
        <v>0</v>
      </c>
      <c r="X31" s="186"/>
      <c r="Y31" s="186"/>
      <c r="Z31" s="186"/>
      <c r="AA31" s="186"/>
      <c r="AB31" s="186"/>
      <c r="AC31" s="186"/>
      <c r="AD31" s="186"/>
      <c r="AE31" s="186"/>
      <c r="AK31" s="185">
        <v>0</v>
      </c>
      <c r="AL31" s="186"/>
      <c r="AM31" s="186"/>
      <c r="AN31" s="186"/>
      <c r="AO31" s="186"/>
      <c r="AR31" s="34"/>
      <c r="BE31" s="175"/>
    </row>
    <row r="32" spans="1:71" s="3" customFormat="1" ht="14.45" hidden="1" customHeight="1">
      <c r="B32" s="34"/>
      <c r="F32" s="24" t="s">
        <v>41</v>
      </c>
      <c r="L32" s="187">
        <v>0.2</v>
      </c>
      <c r="M32" s="186"/>
      <c r="N32" s="186"/>
      <c r="O32" s="186"/>
      <c r="P32" s="186"/>
      <c r="W32" s="185">
        <f>ROUND(BC94, 2)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v>0</v>
      </c>
      <c r="AL32" s="186"/>
      <c r="AM32" s="186"/>
      <c r="AN32" s="186"/>
      <c r="AO32" s="186"/>
      <c r="AR32" s="34"/>
      <c r="BE32" s="175"/>
    </row>
    <row r="33" spans="1:57" s="3" customFormat="1" ht="14.45" hidden="1" customHeight="1">
      <c r="B33" s="34"/>
      <c r="F33" s="24" t="s">
        <v>42</v>
      </c>
      <c r="L33" s="187">
        <v>0</v>
      </c>
      <c r="M33" s="186"/>
      <c r="N33" s="186"/>
      <c r="O33" s="186"/>
      <c r="P33" s="186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v>0</v>
      </c>
      <c r="AL33" s="186"/>
      <c r="AM33" s="186"/>
      <c r="AN33" s="186"/>
      <c r="AO33" s="186"/>
      <c r="AR33" s="34"/>
      <c r="BE33" s="175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4"/>
    </row>
    <row r="35" spans="1:57" s="2" customFormat="1" ht="25.9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88" t="s">
        <v>45</v>
      </c>
      <c r="Y35" s="189"/>
      <c r="Z35" s="189"/>
      <c r="AA35" s="189"/>
      <c r="AB35" s="189"/>
      <c r="AC35" s="37"/>
      <c r="AD35" s="37"/>
      <c r="AE35" s="37"/>
      <c r="AF35" s="37"/>
      <c r="AG35" s="37"/>
      <c r="AH35" s="37"/>
      <c r="AI35" s="37"/>
      <c r="AJ35" s="37"/>
      <c r="AK35" s="190">
        <f>SUM(AK26:AK33)</f>
        <v>0</v>
      </c>
      <c r="AL35" s="189"/>
      <c r="AM35" s="189"/>
      <c r="AN35" s="189"/>
      <c r="AO35" s="191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12</v>
      </c>
      <c r="L84" s="4" t="str">
        <f>K5</f>
        <v>PAL21-06</v>
      </c>
      <c r="AR84" s="48"/>
    </row>
    <row r="85" spans="1:91" s="5" customFormat="1" ht="36.950000000000003" customHeight="1">
      <c r="B85" s="49"/>
      <c r="C85" s="50" t="s">
        <v>15</v>
      </c>
      <c r="L85" s="210" t="str">
        <f>K6</f>
        <v>Relaxačné centrum Kubko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Hrabušice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2" t="str">
        <f>IF(AN8= "","",AN8)</f>
        <v/>
      </c>
      <c r="AN87" s="192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7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Pohoda Services, s.r.o., Spišská Nová Ves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3" t="str">
        <f>IF(E17="","",E17)</f>
        <v/>
      </c>
      <c r="AN89" s="194"/>
      <c r="AO89" s="194"/>
      <c r="AP89" s="194"/>
      <c r="AQ89" s="29"/>
      <c r="AR89" s="30"/>
      <c r="AS89" s="195" t="s">
        <v>53</v>
      </c>
      <c r="AT89" s="19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93" t="str">
        <f>IF(E20="","",E20)</f>
        <v xml:space="preserve"> </v>
      </c>
      <c r="AN90" s="194"/>
      <c r="AO90" s="194"/>
      <c r="AP90" s="194"/>
      <c r="AQ90" s="29"/>
      <c r="AR90" s="30"/>
      <c r="AS90" s="197"/>
      <c r="AT90" s="19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7"/>
      <c r="AT91" s="19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05" t="s">
        <v>54</v>
      </c>
      <c r="D92" s="206"/>
      <c r="E92" s="206"/>
      <c r="F92" s="206"/>
      <c r="G92" s="206"/>
      <c r="H92" s="57"/>
      <c r="I92" s="207" t="s">
        <v>55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56</v>
      </c>
      <c r="AH92" s="206"/>
      <c r="AI92" s="206"/>
      <c r="AJ92" s="206"/>
      <c r="AK92" s="206"/>
      <c r="AL92" s="206"/>
      <c r="AM92" s="206"/>
      <c r="AN92" s="207" t="s">
        <v>57</v>
      </c>
      <c r="AO92" s="206"/>
      <c r="AP92" s="209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3">
        <f>ROUND(SUM(AG95:AG96),2)</f>
        <v>0</v>
      </c>
      <c r="AH94" s="203"/>
      <c r="AI94" s="203"/>
      <c r="AJ94" s="203"/>
      <c r="AK94" s="203"/>
      <c r="AL94" s="203"/>
      <c r="AM94" s="203"/>
      <c r="AN94" s="204">
        <f>SUM(AG94,AT94)</f>
        <v>0</v>
      </c>
      <c r="AO94" s="204"/>
      <c r="AP94" s="204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16.5" customHeight="1">
      <c r="A95" s="76" t="s">
        <v>77</v>
      </c>
      <c r="B95" s="77"/>
      <c r="C95" s="78"/>
      <c r="D95" s="202" t="s">
        <v>78</v>
      </c>
      <c r="E95" s="202"/>
      <c r="F95" s="202"/>
      <c r="G95" s="202"/>
      <c r="H95" s="202"/>
      <c r="I95" s="79"/>
      <c r="J95" s="202" t="s">
        <v>79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0">
        <f>'01 - SO 10 Parkovisko'!J30</f>
        <v>0</v>
      </c>
      <c r="AH95" s="201"/>
      <c r="AI95" s="201"/>
      <c r="AJ95" s="201"/>
      <c r="AK95" s="201"/>
      <c r="AL95" s="201"/>
      <c r="AM95" s="201"/>
      <c r="AN95" s="200">
        <f>SUM(AG95,AT95)</f>
        <v>0</v>
      </c>
      <c r="AO95" s="201"/>
      <c r="AP95" s="201"/>
      <c r="AQ95" s="80" t="s">
        <v>80</v>
      </c>
      <c r="AR95" s="77"/>
      <c r="AS95" s="81">
        <v>0</v>
      </c>
      <c r="AT95" s="82">
        <f>ROUND(SUM(AV95:AW95),2)</f>
        <v>0</v>
      </c>
      <c r="AU95" s="83">
        <f>'01 - SO 10 Parkovisko'!P124</f>
        <v>0</v>
      </c>
      <c r="AV95" s="82">
        <f>'01 - SO 10 Parkovisko'!J33</f>
        <v>0</v>
      </c>
      <c r="AW95" s="82">
        <f>'01 - SO 10 Parkovisko'!J34</f>
        <v>0</v>
      </c>
      <c r="AX95" s="82">
        <f>'01 - SO 10 Parkovisko'!J35</f>
        <v>0</v>
      </c>
      <c r="AY95" s="82">
        <f>'01 - SO 10 Parkovisko'!J36</f>
        <v>0</v>
      </c>
      <c r="AZ95" s="82">
        <f>'01 - SO 10 Parkovisko'!F33</f>
        <v>0</v>
      </c>
      <c r="BA95" s="82">
        <f>'01 - SO 10 Parkovisko'!F34</f>
        <v>0</v>
      </c>
      <c r="BB95" s="82">
        <f>'01 - SO 10 Parkovisko'!F35</f>
        <v>0</v>
      </c>
      <c r="BC95" s="82">
        <f>'01 - SO 10 Parkovisko'!F36</f>
        <v>0</v>
      </c>
      <c r="BD95" s="84">
        <f>'01 - SO 10 Parkovisko'!F37</f>
        <v>0</v>
      </c>
      <c r="BT95" s="85" t="s">
        <v>81</v>
      </c>
      <c r="BV95" s="85" t="s">
        <v>75</v>
      </c>
      <c r="BW95" s="85" t="s">
        <v>82</v>
      </c>
      <c r="BX95" s="85" t="s">
        <v>4</v>
      </c>
      <c r="CL95" s="85" t="s">
        <v>1</v>
      </c>
      <c r="CM95" s="85" t="s">
        <v>73</v>
      </c>
    </row>
    <row r="96" spans="1:91" s="7" customFormat="1" ht="24.75" customHeight="1">
      <c r="A96" s="76" t="s">
        <v>77</v>
      </c>
      <c r="B96" s="77"/>
      <c r="C96" s="78"/>
      <c r="D96" s="202" t="s">
        <v>83</v>
      </c>
      <c r="E96" s="202"/>
      <c r="F96" s="202"/>
      <c r="G96" s="202"/>
      <c r="H96" s="202"/>
      <c r="I96" s="79"/>
      <c r="J96" s="202" t="s">
        <v>84</v>
      </c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0">
        <f>'02 - Parkovacia závora, n...'!J30</f>
        <v>0</v>
      </c>
      <c r="AH96" s="201"/>
      <c r="AI96" s="201"/>
      <c r="AJ96" s="201"/>
      <c r="AK96" s="201"/>
      <c r="AL96" s="201"/>
      <c r="AM96" s="201"/>
      <c r="AN96" s="200">
        <f>SUM(AG96,AT96)</f>
        <v>0</v>
      </c>
      <c r="AO96" s="201"/>
      <c r="AP96" s="201"/>
      <c r="AQ96" s="80" t="s">
        <v>80</v>
      </c>
      <c r="AR96" s="77"/>
      <c r="AS96" s="86">
        <v>0</v>
      </c>
      <c r="AT96" s="87">
        <f>ROUND(SUM(AV96:AW96),2)</f>
        <v>0</v>
      </c>
      <c r="AU96" s="88">
        <f>'02 - Parkovacia závora, n...'!P119</f>
        <v>0</v>
      </c>
      <c r="AV96" s="87">
        <f>'02 - Parkovacia závora, n...'!J33</f>
        <v>0</v>
      </c>
      <c r="AW96" s="87">
        <f>'02 - Parkovacia závora, n...'!J34</f>
        <v>0</v>
      </c>
      <c r="AX96" s="87">
        <f>'02 - Parkovacia závora, n...'!J35</f>
        <v>0</v>
      </c>
      <c r="AY96" s="87">
        <f>'02 - Parkovacia závora, n...'!J36</f>
        <v>0</v>
      </c>
      <c r="AZ96" s="87">
        <f>'02 - Parkovacia závora, n...'!F33</f>
        <v>0</v>
      </c>
      <c r="BA96" s="87">
        <f>'02 - Parkovacia závora, n...'!F34</f>
        <v>0</v>
      </c>
      <c r="BB96" s="87">
        <f>'02 - Parkovacia závora, n...'!F35</f>
        <v>0</v>
      </c>
      <c r="BC96" s="87">
        <f>'02 - Parkovacia závora, n...'!F36</f>
        <v>0</v>
      </c>
      <c r="BD96" s="89">
        <f>'02 - Parkovacia závora, n...'!F37</f>
        <v>0</v>
      </c>
      <c r="BT96" s="85" t="s">
        <v>81</v>
      </c>
      <c r="BV96" s="85" t="s">
        <v>75</v>
      </c>
      <c r="BW96" s="85" t="s">
        <v>85</v>
      </c>
      <c r="BX96" s="85" t="s">
        <v>4</v>
      </c>
      <c r="CL96" s="85" t="s">
        <v>1</v>
      </c>
      <c r="CM96" s="85" t="s">
        <v>73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O 10 Parkovisko'!C2" display="/" xr:uid="{00000000-0004-0000-0000-000000000000}"/>
    <hyperlink ref="A96" location="'02 - Parkovacia závora, n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9"/>
  <sheetViews>
    <sheetView showGridLines="0" topLeftCell="A96" workbookViewId="0">
      <selection activeCell="F21" sqref="F2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9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86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3" t="str">
        <f>'Rekapitulácia stavby'!K6</f>
        <v>Relaxačné centrum Kubko</v>
      </c>
      <c r="F7" s="214"/>
      <c r="G7" s="214"/>
      <c r="H7" s="214"/>
      <c r="L7" s="17"/>
    </row>
    <row r="8" spans="1:46" s="2" customFormat="1" ht="12" customHeight="1">
      <c r="A8" s="29"/>
      <c r="B8" s="30"/>
      <c r="C8" s="29"/>
      <c r="D8" s="24" t="s">
        <v>87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0" t="s">
        <v>88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/>
      <c r="F18" s="176"/>
      <c r="G18" s="176"/>
      <c r="H18" s="176"/>
      <c r="I18" s="24" t="s">
        <v>25</v>
      </c>
      <c r="J18" s="25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1" t="s">
        <v>1</v>
      </c>
      <c r="F27" s="181"/>
      <c r="G27" s="181"/>
      <c r="H27" s="18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37</v>
      </c>
      <c r="E33" s="24" t="s">
        <v>38</v>
      </c>
      <c r="F33" s="96">
        <f>ROUND((SUM(BE124:BE178)),  2)</f>
        <v>0</v>
      </c>
      <c r="G33" s="29"/>
      <c r="H33" s="29"/>
      <c r="I33" s="97">
        <v>0.2</v>
      </c>
      <c r="J33" s="96">
        <f>ROUND(((SUM(BE124:BE178))*I33),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39</v>
      </c>
      <c r="F34" s="96">
        <f>ROUND((SUM(BF124:BF178)),  2)</f>
        <v>0</v>
      </c>
      <c r="G34" s="29"/>
      <c r="H34" s="29"/>
      <c r="I34" s="97">
        <v>0.2</v>
      </c>
      <c r="J34" s="96">
        <f>ROUND(((SUM(BF124:BF178))*I34),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96">
        <f>ROUND((SUM(BG124:BG178)),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96">
        <f>ROUND((SUM(BH124:BH178)),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96">
        <f>ROUND((SUM(BI124:BI178)),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3" t="str">
        <f>E7</f>
        <v>Relaxačné centrum Kubko</v>
      </c>
      <c r="F85" s="214"/>
      <c r="G85" s="214"/>
      <c r="H85" s="21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0" t="str">
        <f>E9</f>
        <v>01 - SO 10 Parkovisko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Hrabušice</v>
      </c>
      <c r="G89" s="29"/>
      <c r="H89" s="29"/>
      <c r="I89" s="24" t="s">
        <v>21</v>
      </c>
      <c r="J89" s="52" t="str">
        <f>IF(J12="","",J12)</f>
        <v/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customHeight="1">
      <c r="A91" s="29"/>
      <c r="B91" s="30"/>
      <c r="C91" s="24" t="s">
        <v>22</v>
      </c>
      <c r="D91" s="29"/>
      <c r="E91" s="29"/>
      <c r="F91" s="22" t="str">
        <f>E15</f>
        <v>Pohoda Services, s.r.o., Spišská Nová Ves</v>
      </c>
      <c r="G91" s="29"/>
      <c r="H91" s="29"/>
      <c r="I91" s="24" t="s">
        <v>28</v>
      </c>
      <c r="J91" s="27">
        <f>E21</f>
        <v>0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/>
      </c>
      <c r="G92" s="29"/>
      <c r="H92" s="29"/>
      <c r="I92" s="24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90</v>
      </c>
      <c r="D94" s="98"/>
      <c r="E94" s="98"/>
      <c r="F94" s="98"/>
      <c r="G94" s="98"/>
      <c r="H94" s="98"/>
      <c r="I94" s="98"/>
      <c r="J94" s="107" t="s">
        <v>91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92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1:31" s="9" customFormat="1" ht="24.95" customHeight="1">
      <c r="B97" s="109"/>
      <c r="D97" s="110" t="s">
        <v>94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1:31" s="10" customFormat="1" ht="19.899999999999999" customHeight="1">
      <c r="B98" s="113"/>
      <c r="D98" s="114" t="s">
        <v>95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1:31" s="10" customFormat="1" ht="19.899999999999999" customHeight="1">
      <c r="B99" s="113"/>
      <c r="D99" s="114" t="s">
        <v>96</v>
      </c>
      <c r="E99" s="115"/>
      <c r="F99" s="115"/>
      <c r="G99" s="115"/>
      <c r="H99" s="115"/>
      <c r="I99" s="115"/>
      <c r="J99" s="116">
        <f>J142</f>
        <v>0</v>
      </c>
      <c r="L99" s="113"/>
    </row>
    <row r="100" spans="1:31" s="10" customFormat="1" ht="19.899999999999999" customHeight="1">
      <c r="B100" s="113"/>
      <c r="D100" s="114" t="s">
        <v>97</v>
      </c>
      <c r="E100" s="115"/>
      <c r="F100" s="115"/>
      <c r="G100" s="115"/>
      <c r="H100" s="115"/>
      <c r="I100" s="115"/>
      <c r="J100" s="116">
        <f>J145</f>
        <v>0</v>
      </c>
      <c r="L100" s="113"/>
    </row>
    <row r="101" spans="1:31" s="10" customFormat="1" ht="19.899999999999999" customHeight="1">
      <c r="B101" s="113"/>
      <c r="D101" s="114" t="s">
        <v>98</v>
      </c>
      <c r="E101" s="115"/>
      <c r="F101" s="115"/>
      <c r="G101" s="115"/>
      <c r="H101" s="115"/>
      <c r="I101" s="115"/>
      <c r="J101" s="116">
        <f>J151</f>
        <v>0</v>
      </c>
      <c r="L101" s="113"/>
    </row>
    <row r="102" spans="1:31" s="10" customFormat="1" ht="19.899999999999999" customHeight="1">
      <c r="B102" s="113"/>
      <c r="D102" s="114" t="s">
        <v>99</v>
      </c>
      <c r="E102" s="115"/>
      <c r="F102" s="115"/>
      <c r="G102" s="115"/>
      <c r="H102" s="115"/>
      <c r="I102" s="115"/>
      <c r="J102" s="116">
        <f>J160</f>
        <v>0</v>
      </c>
      <c r="L102" s="113"/>
    </row>
    <row r="103" spans="1:31" s="10" customFormat="1" ht="19.899999999999999" customHeight="1">
      <c r="B103" s="113"/>
      <c r="D103" s="114" t="s">
        <v>100</v>
      </c>
      <c r="E103" s="115"/>
      <c r="F103" s="115"/>
      <c r="G103" s="115"/>
      <c r="H103" s="115"/>
      <c r="I103" s="115"/>
      <c r="J103" s="116">
        <f>J175</f>
        <v>0</v>
      </c>
      <c r="L103" s="113"/>
    </row>
    <row r="104" spans="1:31" s="9" customFormat="1" ht="24.95" customHeight="1">
      <c r="B104" s="109"/>
      <c r="D104" s="110" t="s">
        <v>101</v>
      </c>
      <c r="E104" s="111"/>
      <c r="F104" s="111"/>
      <c r="G104" s="111"/>
      <c r="H104" s="111"/>
      <c r="I104" s="111"/>
      <c r="J104" s="112">
        <f>J177</f>
        <v>0</v>
      </c>
      <c r="L104" s="109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102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13" t="str">
        <f>E7</f>
        <v>Relaxačné centrum Kubko</v>
      </c>
      <c r="F114" s="214"/>
      <c r="G114" s="214"/>
      <c r="H114" s="214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87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210" t="str">
        <f>E9</f>
        <v>01 - SO 10 Parkovisko</v>
      </c>
      <c r="F116" s="212"/>
      <c r="G116" s="212"/>
      <c r="H116" s="212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>Hrabušice</v>
      </c>
      <c r="G118" s="29"/>
      <c r="H118" s="29"/>
      <c r="I118" s="24" t="s">
        <v>21</v>
      </c>
      <c r="J118" s="52" t="str">
        <f>IF(J12="","",J12)</f>
        <v/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25.7" customHeight="1">
      <c r="A120" s="29"/>
      <c r="B120" s="30"/>
      <c r="C120" s="24" t="s">
        <v>22</v>
      </c>
      <c r="D120" s="29"/>
      <c r="E120" s="29"/>
      <c r="F120" s="22" t="str">
        <f>E15</f>
        <v>Pohoda Services, s.r.o., Spišská Nová Ves</v>
      </c>
      <c r="G120" s="29"/>
      <c r="H120" s="29"/>
      <c r="I120" s="24" t="s">
        <v>28</v>
      </c>
      <c r="J120" s="27">
        <f>E21</f>
        <v>0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26</v>
      </c>
      <c r="D121" s="29"/>
      <c r="E121" s="29"/>
      <c r="F121" s="22" t="str">
        <f>IF(E18="","",E18)</f>
        <v/>
      </c>
      <c r="G121" s="29"/>
      <c r="H121" s="29"/>
      <c r="I121" s="24" t="s">
        <v>30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17"/>
      <c r="B123" s="118"/>
      <c r="C123" s="119" t="s">
        <v>103</v>
      </c>
      <c r="D123" s="120" t="s">
        <v>58</v>
      </c>
      <c r="E123" s="120" t="s">
        <v>54</v>
      </c>
      <c r="F123" s="120" t="s">
        <v>55</v>
      </c>
      <c r="G123" s="120" t="s">
        <v>104</v>
      </c>
      <c r="H123" s="120" t="s">
        <v>105</v>
      </c>
      <c r="I123" s="120" t="s">
        <v>106</v>
      </c>
      <c r="J123" s="121" t="s">
        <v>91</v>
      </c>
      <c r="K123" s="122" t="s">
        <v>107</v>
      </c>
      <c r="L123" s="123"/>
      <c r="M123" s="59" t="s">
        <v>1</v>
      </c>
      <c r="N123" s="60" t="s">
        <v>37</v>
      </c>
      <c r="O123" s="60" t="s">
        <v>108</v>
      </c>
      <c r="P123" s="60" t="s">
        <v>109</v>
      </c>
      <c r="Q123" s="60" t="s">
        <v>110</v>
      </c>
      <c r="R123" s="60" t="s">
        <v>111</v>
      </c>
      <c r="S123" s="60" t="s">
        <v>112</v>
      </c>
      <c r="T123" s="61" t="s">
        <v>113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5" s="2" customFormat="1" ht="22.9" customHeight="1">
      <c r="A124" s="29"/>
      <c r="B124" s="30"/>
      <c r="C124" s="66" t="s">
        <v>92</v>
      </c>
      <c r="D124" s="29"/>
      <c r="E124" s="29"/>
      <c r="F124" s="29"/>
      <c r="G124" s="29"/>
      <c r="H124" s="29"/>
      <c r="I124" s="29"/>
      <c r="J124" s="124">
        <f>BK124</f>
        <v>0</v>
      </c>
      <c r="K124" s="29"/>
      <c r="L124" s="30"/>
      <c r="M124" s="62"/>
      <c r="N124" s="53"/>
      <c r="O124" s="63"/>
      <c r="P124" s="125">
        <f>P125+P177</f>
        <v>0</v>
      </c>
      <c r="Q124" s="63"/>
      <c r="R124" s="125">
        <f>R125+R177</f>
        <v>1368.15275228</v>
      </c>
      <c r="S124" s="63"/>
      <c r="T124" s="126">
        <f>T125+T177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72</v>
      </c>
      <c r="AU124" s="14" t="s">
        <v>93</v>
      </c>
      <c r="BK124" s="127">
        <f>BK125+BK177</f>
        <v>0</v>
      </c>
    </row>
    <row r="125" spans="1:65" s="12" customFormat="1" ht="25.9" customHeight="1">
      <c r="B125" s="128"/>
      <c r="D125" s="129" t="s">
        <v>72</v>
      </c>
      <c r="E125" s="130" t="s">
        <v>114</v>
      </c>
      <c r="F125" s="130" t="s">
        <v>115</v>
      </c>
      <c r="I125" s="131"/>
      <c r="J125" s="132">
        <f>BK125</f>
        <v>0</v>
      </c>
      <c r="L125" s="128"/>
      <c r="M125" s="133"/>
      <c r="N125" s="134"/>
      <c r="O125" s="134"/>
      <c r="P125" s="135">
        <f>P126+P142+P145+P151+P160+P175</f>
        <v>0</v>
      </c>
      <c r="Q125" s="134"/>
      <c r="R125" s="135">
        <f>R126+R142+R145+R151+R160+R175</f>
        <v>1368.15275228</v>
      </c>
      <c r="S125" s="134"/>
      <c r="T125" s="136">
        <f>T126+T142+T145+T151+T160+T175</f>
        <v>0</v>
      </c>
      <c r="AR125" s="129" t="s">
        <v>81</v>
      </c>
      <c r="AT125" s="137" t="s">
        <v>72</v>
      </c>
      <c r="AU125" s="137" t="s">
        <v>73</v>
      </c>
      <c r="AY125" s="129" t="s">
        <v>116</v>
      </c>
      <c r="BK125" s="138">
        <f>BK126+BK142+BK145+BK151+BK160+BK175</f>
        <v>0</v>
      </c>
    </row>
    <row r="126" spans="1:65" s="12" customFormat="1" ht="22.9" customHeight="1">
      <c r="B126" s="128"/>
      <c r="D126" s="129" t="s">
        <v>72</v>
      </c>
      <c r="E126" s="139" t="s">
        <v>81</v>
      </c>
      <c r="F126" s="139" t="s">
        <v>117</v>
      </c>
      <c r="I126" s="131"/>
      <c r="J126" s="140">
        <f>BK126</f>
        <v>0</v>
      </c>
      <c r="L126" s="128"/>
      <c r="M126" s="133"/>
      <c r="N126" s="134"/>
      <c r="O126" s="134"/>
      <c r="P126" s="135">
        <f>SUM(P127:P141)</f>
        <v>0</v>
      </c>
      <c r="Q126" s="134"/>
      <c r="R126" s="135">
        <f>SUM(R127:R141)</f>
        <v>1.5220000000000001E-3</v>
      </c>
      <c r="S126" s="134"/>
      <c r="T126" s="136">
        <f>SUM(T127:T141)</f>
        <v>0</v>
      </c>
      <c r="AR126" s="129" t="s">
        <v>81</v>
      </c>
      <c r="AT126" s="137" t="s">
        <v>72</v>
      </c>
      <c r="AU126" s="137" t="s">
        <v>81</v>
      </c>
      <c r="AY126" s="129" t="s">
        <v>116</v>
      </c>
      <c r="BK126" s="138">
        <f>SUM(BK127:BK141)</f>
        <v>0</v>
      </c>
    </row>
    <row r="127" spans="1:65" s="2" customFormat="1" ht="24.2" customHeight="1">
      <c r="A127" s="29"/>
      <c r="B127" s="141"/>
      <c r="C127" s="142" t="s">
        <v>81</v>
      </c>
      <c r="D127" s="142" t="s">
        <v>118</v>
      </c>
      <c r="E127" s="143" t="s">
        <v>119</v>
      </c>
      <c r="F127" s="144" t="s">
        <v>120</v>
      </c>
      <c r="G127" s="145" t="s">
        <v>121</v>
      </c>
      <c r="H127" s="146">
        <v>185.65199999999999</v>
      </c>
      <c r="I127" s="147"/>
      <c r="J127" s="148">
        <f t="shared" ref="J127:J141" si="0">ROUND(I127*H127,2)</f>
        <v>0</v>
      </c>
      <c r="K127" s="149"/>
      <c r="L127" s="30"/>
      <c r="M127" s="150" t="s">
        <v>1</v>
      </c>
      <c r="N127" s="151" t="s">
        <v>39</v>
      </c>
      <c r="O127" s="55"/>
      <c r="P127" s="152">
        <f t="shared" ref="P127:P141" si="1">O127*H127</f>
        <v>0</v>
      </c>
      <c r="Q127" s="152">
        <v>0</v>
      </c>
      <c r="R127" s="152">
        <f t="shared" ref="R127:R141" si="2">Q127*H127</f>
        <v>0</v>
      </c>
      <c r="S127" s="152">
        <v>0</v>
      </c>
      <c r="T127" s="153">
        <f t="shared" ref="T127:T141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122</v>
      </c>
      <c r="AT127" s="154" t="s">
        <v>118</v>
      </c>
      <c r="AU127" s="154" t="s">
        <v>123</v>
      </c>
      <c r="AY127" s="14" t="s">
        <v>116</v>
      </c>
      <c r="BE127" s="155">
        <f t="shared" ref="BE127:BE141" si="4">IF(N127="základná",J127,0)</f>
        <v>0</v>
      </c>
      <c r="BF127" s="155">
        <f t="shared" ref="BF127:BF141" si="5">IF(N127="znížená",J127,0)</f>
        <v>0</v>
      </c>
      <c r="BG127" s="155">
        <f t="shared" ref="BG127:BG141" si="6">IF(N127="zákl. prenesená",J127,0)</f>
        <v>0</v>
      </c>
      <c r="BH127" s="155">
        <f t="shared" ref="BH127:BH141" si="7">IF(N127="zníž. prenesená",J127,0)</f>
        <v>0</v>
      </c>
      <c r="BI127" s="155">
        <f t="shared" ref="BI127:BI141" si="8">IF(N127="nulová",J127,0)</f>
        <v>0</v>
      </c>
      <c r="BJ127" s="14" t="s">
        <v>123</v>
      </c>
      <c r="BK127" s="155">
        <f t="shared" ref="BK127:BK141" si="9">ROUND(I127*H127,2)</f>
        <v>0</v>
      </c>
      <c r="BL127" s="14" t="s">
        <v>122</v>
      </c>
      <c r="BM127" s="154" t="s">
        <v>124</v>
      </c>
    </row>
    <row r="128" spans="1:65" s="2" customFormat="1" ht="24.2" customHeight="1">
      <c r="A128" s="29"/>
      <c r="B128" s="141"/>
      <c r="C128" s="142" t="s">
        <v>123</v>
      </c>
      <c r="D128" s="142" t="s">
        <v>118</v>
      </c>
      <c r="E128" s="143" t="s">
        <v>125</v>
      </c>
      <c r="F128" s="144" t="s">
        <v>126</v>
      </c>
      <c r="G128" s="145" t="s">
        <v>121</v>
      </c>
      <c r="H128" s="146">
        <v>928.26</v>
      </c>
      <c r="I128" s="147"/>
      <c r="J128" s="148">
        <f t="shared" si="0"/>
        <v>0</v>
      </c>
      <c r="K128" s="149"/>
      <c r="L128" s="30"/>
      <c r="M128" s="150" t="s">
        <v>1</v>
      </c>
      <c r="N128" s="151" t="s">
        <v>39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122</v>
      </c>
      <c r="AT128" s="154" t="s">
        <v>118</v>
      </c>
      <c r="AU128" s="154" t="s">
        <v>123</v>
      </c>
      <c r="AY128" s="14" t="s">
        <v>116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123</v>
      </c>
      <c r="BK128" s="155">
        <f t="shared" si="9"/>
        <v>0</v>
      </c>
      <c r="BL128" s="14" t="s">
        <v>122</v>
      </c>
      <c r="BM128" s="154" t="s">
        <v>127</v>
      </c>
    </row>
    <row r="129" spans="1:65" s="2" customFormat="1" ht="24.2" customHeight="1">
      <c r="A129" s="29"/>
      <c r="B129" s="141"/>
      <c r="C129" s="142" t="s">
        <v>128</v>
      </c>
      <c r="D129" s="142" t="s">
        <v>118</v>
      </c>
      <c r="E129" s="143" t="s">
        <v>129</v>
      </c>
      <c r="F129" s="144" t="s">
        <v>130</v>
      </c>
      <c r="G129" s="145" t="s">
        <v>121</v>
      </c>
      <c r="H129" s="146">
        <v>928.26</v>
      </c>
      <c r="I129" s="147"/>
      <c r="J129" s="148">
        <f t="shared" si="0"/>
        <v>0</v>
      </c>
      <c r="K129" s="149"/>
      <c r="L129" s="30"/>
      <c r="M129" s="150" t="s">
        <v>1</v>
      </c>
      <c r="N129" s="151" t="s">
        <v>39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122</v>
      </c>
      <c r="AT129" s="154" t="s">
        <v>118</v>
      </c>
      <c r="AU129" s="154" t="s">
        <v>123</v>
      </c>
      <c r="AY129" s="14" t="s">
        <v>116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123</v>
      </c>
      <c r="BK129" s="155">
        <f t="shared" si="9"/>
        <v>0</v>
      </c>
      <c r="BL129" s="14" t="s">
        <v>122</v>
      </c>
      <c r="BM129" s="154" t="s">
        <v>131</v>
      </c>
    </row>
    <row r="130" spans="1:65" s="2" customFormat="1" ht="24.2" customHeight="1">
      <c r="A130" s="29"/>
      <c r="B130" s="141"/>
      <c r="C130" s="142" t="s">
        <v>122</v>
      </c>
      <c r="D130" s="142" t="s">
        <v>118</v>
      </c>
      <c r="E130" s="143" t="s">
        <v>132</v>
      </c>
      <c r="F130" s="144" t="s">
        <v>133</v>
      </c>
      <c r="G130" s="145" t="s">
        <v>121</v>
      </c>
      <c r="H130" s="146">
        <v>69.626000000000005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39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122</v>
      </c>
      <c r="AT130" s="154" t="s">
        <v>118</v>
      </c>
      <c r="AU130" s="154" t="s">
        <v>123</v>
      </c>
      <c r="AY130" s="14" t="s">
        <v>116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123</v>
      </c>
      <c r="BK130" s="155">
        <f t="shared" si="9"/>
        <v>0</v>
      </c>
      <c r="BL130" s="14" t="s">
        <v>122</v>
      </c>
      <c r="BM130" s="154" t="s">
        <v>134</v>
      </c>
    </row>
    <row r="131" spans="1:65" s="2" customFormat="1" ht="14.45" customHeight="1">
      <c r="A131" s="29"/>
      <c r="B131" s="141"/>
      <c r="C131" s="142" t="s">
        <v>135</v>
      </c>
      <c r="D131" s="142" t="s">
        <v>118</v>
      </c>
      <c r="E131" s="143" t="s">
        <v>136</v>
      </c>
      <c r="F131" s="144" t="s">
        <v>137</v>
      </c>
      <c r="G131" s="145" t="s">
        <v>121</v>
      </c>
      <c r="H131" s="146">
        <v>82.061999999999998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39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122</v>
      </c>
      <c r="AT131" s="154" t="s">
        <v>118</v>
      </c>
      <c r="AU131" s="154" t="s">
        <v>123</v>
      </c>
      <c r="AY131" s="14" t="s">
        <v>116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123</v>
      </c>
      <c r="BK131" s="155">
        <f t="shared" si="9"/>
        <v>0</v>
      </c>
      <c r="BL131" s="14" t="s">
        <v>122</v>
      </c>
      <c r="BM131" s="154" t="s">
        <v>138</v>
      </c>
    </row>
    <row r="132" spans="1:65" s="2" customFormat="1" ht="37.9" customHeight="1">
      <c r="A132" s="29"/>
      <c r="B132" s="141"/>
      <c r="C132" s="142" t="s">
        <v>139</v>
      </c>
      <c r="D132" s="142" t="s">
        <v>118</v>
      </c>
      <c r="E132" s="143" t="s">
        <v>140</v>
      </c>
      <c r="F132" s="144" t="s">
        <v>141</v>
      </c>
      <c r="G132" s="145" t="s">
        <v>121</v>
      </c>
      <c r="H132" s="146">
        <v>82.061999999999998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39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122</v>
      </c>
      <c r="AT132" s="154" t="s">
        <v>118</v>
      </c>
      <c r="AU132" s="154" t="s">
        <v>123</v>
      </c>
      <c r="AY132" s="14" t="s">
        <v>116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123</v>
      </c>
      <c r="BK132" s="155">
        <f t="shared" si="9"/>
        <v>0</v>
      </c>
      <c r="BL132" s="14" t="s">
        <v>122</v>
      </c>
      <c r="BM132" s="154" t="s">
        <v>142</v>
      </c>
    </row>
    <row r="133" spans="1:65" s="2" customFormat="1" ht="24.2" customHeight="1">
      <c r="A133" s="29"/>
      <c r="B133" s="141"/>
      <c r="C133" s="142" t="s">
        <v>143</v>
      </c>
      <c r="D133" s="142" t="s">
        <v>118</v>
      </c>
      <c r="E133" s="143" t="s">
        <v>144</v>
      </c>
      <c r="F133" s="144" t="s">
        <v>145</v>
      </c>
      <c r="G133" s="145" t="s">
        <v>121</v>
      </c>
      <c r="H133" s="146">
        <v>1265.5999999999999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39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122</v>
      </c>
      <c r="AT133" s="154" t="s">
        <v>118</v>
      </c>
      <c r="AU133" s="154" t="s">
        <v>123</v>
      </c>
      <c r="AY133" s="14" t="s">
        <v>116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123</v>
      </c>
      <c r="BK133" s="155">
        <f t="shared" si="9"/>
        <v>0</v>
      </c>
      <c r="BL133" s="14" t="s">
        <v>122</v>
      </c>
      <c r="BM133" s="154" t="s">
        <v>146</v>
      </c>
    </row>
    <row r="134" spans="1:65" s="2" customFormat="1" ht="24.2" customHeight="1">
      <c r="A134" s="29"/>
      <c r="B134" s="141"/>
      <c r="C134" s="142" t="s">
        <v>147</v>
      </c>
      <c r="D134" s="142" t="s">
        <v>118</v>
      </c>
      <c r="E134" s="143" t="s">
        <v>148</v>
      </c>
      <c r="F134" s="144" t="s">
        <v>149</v>
      </c>
      <c r="G134" s="145" t="s">
        <v>121</v>
      </c>
      <c r="H134" s="146">
        <v>879.94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39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122</v>
      </c>
      <c r="AT134" s="154" t="s">
        <v>118</v>
      </c>
      <c r="AU134" s="154" t="s">
        <v>123</v>
      </c>
      <c r="AY134" s="14" t="s">
        <v>116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123</v>
      </c>
      <c r="BK134" s="155">
        <f t="shared" si="9"/>
        <v>0</v>
      </c>
      <c r="BL134" s="14" t="s">
        <v>122</v>
      </c>
      <c r="BM134" s="154" t="s">
        <v>150</v>
      </c>
    </row>
    <row r="135" spans="1:65" s="2" customFormat="1" ht="37.9" customHeight="1">
      <c r="A135" s="29"/>
      <c r="B135" s="141"/>
      <c r="C135" s="142" t="s">
        <v>151</v>
      </c>
      <c r="D135" s="142" t="s">
        <v>118</v>
      </c>
      <c r="E135" s="143" t="s">
        <v>152</v>
      </c>
      <c r="F135" s="144" t="s">
        <v>153</v>
      </c>
      <c r="G135" s="145" t="s">
        <v>121</v>
      </c>
      <c r="H135" s="146">
        <v>6159.58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39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122</v>
      </c>
      <c r="AT135" s="154" t="s">
        <v>118</v>
      </c>
      <c r="AU135" s="154" t="s">
        <v>123</v>
      </c>
      <c r="AY135" s="14" t="s">
        <v>116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123</v>
      </c>
      <c r="BK135" s="155">
        <f t="shared" si="9"/>
        <v>0</v>
      </c>
      <c r="BL135" s="14" t="s">
        <v>122</v>
      </c>
      <c r="BM135" s="154" t="s">
        <v>154</v>
      </c>
    </row>
    <row r="136" spans="1:65" s="2" customFormat="1" ht="14.45" customHeight="1">
      <c r="A136" s="29"/>
      <c r="B136" s="141"/>
      <c r="C136" s="142" t="s">
        <v>155</v>
      </c>
      <c r="D136" s="142" t="s">
        <v>118</v>
      </c>
      <c r="E136" s="143" t="s">
        <v>156</v>
      </c>
      <c r="F136" s="144" t="s">
        <v>157</v>
      </c>
      <c r="G136" s="145" t="s">
        <v>121</v>
      </c>
      <c r="H136" s="146">
        <v>915.82399999999996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39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122</v>
      </c>
      <c r="AT136" s="154" t="s">
        <v>118</v>
      </c>
      <c r="AU136" s="154" t="s">
        <v>123</v>
      </c>
      <c r="AY136" s="14" t="s">
        <v>116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123</v>
      </c>
      <c r="BK136" s="155">
        <f t="shared" si="9"/>
        <v>0</v>
      </c>
      <c r="BL136" s="14" t="s">
        <v>122</v>
      </c>
      <c r="BM136" s="154" t="s">
        <v>158</v>
      </c>
    </row>
    <row r="137" spans="1:65" s="2" customFormat="1" ht="24.2" customHeight="1">
      <c r="A137" s="29"/>
      <c r="B137" s="141"/>
      <c r="C137" s="142" t="s">
        <v>159</v>
      </c>
      <c r="D137" s="142" t="s">
        <v>118</v>
      </c>
      <c r="E137" s="143" t="s">
        <v>160</v>
      </c>
      <c r="F137" s="144" t="s">
        <v>161</v>
      </c>
      <c r="G137" s="145" t="s">
        <v>162</v>
      </c>
      <c r="H137" s="146">
        <v>1373.7360000000001</v>
      </c>
      <c r="I137" s="147"/>
      <c r="J137" s="148">
        <f t="shared" si="0"/>
        <v>0</v>
      </c>
      <c r="K137" s="149"/>
      <c r="L137" s="30"/>
      <c r="M137" s="150" t="s">
        <v>1</v>
      </c>
      <c r="N137" s="151" t="s">
        <v>39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122</v>
      </c>
      <c r="AT137" s="154" t="s">
        <v>118</v>
      </c>
      <c r="AU137" s="154" t="s">
        <v>123</v>
      </c>
      <c r="AY137" s="14" t="s">
        <v>116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123</v>
      </c>
      <c r="BK137" s="155">
        <f t="shared" si="9"/>
        <v>0</v>
      </c>
      <c r="BL137" s="14" t="s">
        <v>122</v>
      </c>
      <c r="BM137" s="154" t="s">
        <v>163</v>
      </c>
    </row>
    <row r="138" spans="1:65" s="2" customFormat="1" ht="24.2" customHeight="1">
      <c r="A138" s="29"/>
      <c r="B138" s="141"/>
      <c r="C138" s="142" t="s">
        <v>164</v>
      </c>
      <c r="D138" s="142" t="s">
        <v>118</v>
      </c>
      <c r="E138" s="143" t="s">
        <v>165</v>
      </c>
      <c r="F138" s="144" t="s">
        <v>166</v>
      </c>
      <c r="G138" s="145" t="s">
        <v>121</v>
      </c>
      <c r="H138" s="146">
        <v>164.124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39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122</v>
      </c>
      <c r="AT138" s="154" t="s">
        <v>118</v>
      </c>
      <c r="AU138" s="154" t="s">
        <v>123</v>
      </c>
      <c r="AY138" s="14" t="s">
        <v>116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123</v>
      </c>
      <c r="BK138" s="155">
        <f t="shared" si="9"/>
        <v>0</v>
      </c>
      <c r="BL138" s="14" t="s">
        <v>122</v>
      </c>
      <c r="BM138" s="154" t="s">
        <v>167</v>
      </c>
    </row>
    <row r="139" spans="1:65" s="2" customFormat="1" ht="24.2" customHeight="1">
      <c r="A139" s="29"/>
      <c r="B139" s="141"/>
      <c r="C139" s="142" t="s">
        <v>168</v>
      </c>
      <c r="D139" s="142" t="s">
        <v>118</v>
      </c>
      <c r="E139" s="143" t="s">
        <v>169</v>
      </c>
      <c r="F139" s="144" t="s">
        <v>170</v>
      </c>
      <c r="G139" s="145" t="s">
        <v>171</v>
      </c>
      <c r="H139" s="146">
        <v>49.27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39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122</v>
      </c>
      <c r="AT139" s="154" t="s">
        <v>118</v>
      </c>
      <c r="AU139" s="154" t="s">
        <v>123</v>
      </c>
      <c r="AY139" s="14" t="s">
        <v>116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123</v>
      </c>
      <c r="BK139" s="155">
        <f t="shared" si="9"/>
        <v>0</v>
      </c>
      <c r="BL139" s="14" t="s">
        <v>122</v>
      </c>
      <c r="BM139" s="154" t="s">
        <v>172</v>
      </c>
    </row>
    <row r="140" spans="1:65" s="2" customFormat="1" ht="14.45" customHeight="1">
      <c r="A140" s="29"/>
      <c r="B140" s="141"/>
      <c r="C140" s="156" t="s">
        <v>173</v>
      </c>
      <c r="D140" s="156" t="s">
        <v>174</v>
      </c>
      <c r="E140" s="157" t="s">
        <v>175</v>
      </c>
      <c r="F140" s="158" t="s">
        <v>176</v>
      </c>
      <c r="G140" s="159" t="s">
        <v>177</v>
      </c>
      <c r="H140" s="160">
        <v>1.522</v>
      </c>
      <c r="I140" s="161"/>
      <c r="J140" s="162">
        <f t="shared" si="0"/>
        <v>0</v>
      </c>
      <c r="K140" s="163"/>
      <c r="L140" s="164"/>
      <c r="M140" s="165" t="s">
        <v>1</v>
      </c>
      <c r="N140" s="166" t="s">
        <v>39</v>
      </c>
      <c r="O140" s="55"/>
      <c r="P140" s="152">
        <f t="shared" si="1"/>
        <v>0</v>
      </c>
      <c r="Q140" s="152">
        <v>1E-3</v>
      </c>
      <c r="R140" s="152">
        <f t="shared" si="2"/>
        <v>1.5220000000000001E-3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147</v>
      </c>
      <c r="AT140" s="154" t="s">
        <v>174</v>
      </c>
      <c r="AU140" s="154" t="s">
        <v>123</v>
      </c>
      <c r="AY140" s="14" t="s">
        <v>116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123</v>
      </c>
      <c r="BK140" s="155">
        <f t="shared" si="9"/>
        <v>0</v>
      </c>
      <c r="BL140" s="14" t="s">
        <v>122</v>
      </c>
      <c r="BM140" s="154" t="s">
        <v>178</v>
      </c>
    </row>
    <row r="141" spans="1:65" s="2" customFormat="1" ht="14.45" customHeight="1">
      <c r="A141" s="29"/>
      <c r="B141" s="141"/>
      <c r="C141" s="142" t="s">
        <v>179</v>
      </c>
      <c r="D141" s="142" t="s">
        <v>118</v>
      </c>
      <c r="E141" s="143" t="s">
        <v>180</v>
      </c>
      <c r="F141" s="144" t="s">
        <v>181</v>
      </c>
      <c r="G141" s="145" t="s">
        <v>171</v>
      </c>
      <c r="H141" s="146">
        <v>273.54000000000002</v>
      </c>
      <c r="I141" s="147"/>
      <c r="J141" s="148">
        <f t="shared" si="0"/>
        <v>0</v>
      </c>
      <c r="K141" s="149"/>
      <c r="L141" s="30"/>
      <c r="M141" s="150" t="s">
        <v>1</v>
      </c>
      <c r="N141" s="151" t="s">
        <v>39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122</v>
      </c>
      <c r="AT141" s="154" t="s">
        <v>118</v>
      </c>
      <c r="AU141" s="154" t="s">
        <v>123</v>
      </c>
      <c r="AY141" s="14" t="s">
        <v>116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123</v>
      </c>
      <c r="BK141" s="155">
        <f t="shared" si="9"/>
        <v>0</v>
      </c>
      <c r="BL141" s="14" t="s">
        <v>122</v>
      </c>
      <c r="BM141" s="154" t="s">
        <v>182</v>
      </c>
    </row>
    <row r="142" spans="1:65" s="12" customFormat="1" ht="22.9" customHeight="1">
      <c r="B142" s="128"/>
      <c r="D142" s="129" t="s">
        <v>72</v>
      </c>
      <c r="E142" s="139" t="s">
        <v>123</v>
      </c>
      <c r="F142" s="139" t="s">
        <v>183</v>
      </c>
      <c r="I142" s="131"/>
      <c r="J142" s="140">
        <f>BK142</f>
        <v>0</v>
      </c>
      <c r="L142" s="128"/>
      <c r="M142" s="133"/>
      <c r="N142" s="134"/>
      <c r="O142" s="134"/>
      <c r="P142" s="135">
        <f>SUM(P143:P144)</f>
        <v>0</v>
      </c>
      <c r="Q142" s="134"/>
      <c r="R142" s="135">
        <f>SUM(R143:R144)</f>
        <v>179.17609568000003</v>
      </c>
      <c r="S142" s="134"/>
      <c r="T142" s="136">
        <f>SUM(T143:T144)</f>
        <v>0</v>
      </c>
      <c r="AR142" s="129" t="s">
        <v>81</v>
      </c>
      <c r="AT142" s="137" t="s">
        <v>72</v>
      </c>
      <c r="AU142" s="137" t="s">
        <v>81</v>
      </c>
      <c r="AY142" s="129" t="s">
        <v>116</v>
      </c>
      <c r="BK142" s="138">
        <f>SUM(BK143:BK144)</f>
        <v>0</v>
      </c>
    </row>
    <row r="143" spans="1:65" s="2" customFormat="1" ht="14.45" customHeight="1">
      <c r="A143" s="29"/>
      <c r="B143" s="141"/>
      <c r="C143" s="142" t="s">
        <v>184</v>
      </c>
      <c r="D143" s="142" t="s">
        <v>118</v>
      </c>
      <c r="E143" s="143" t="s">
        <v>185</v>
      </c>
      <c r="F143" s="144" t="s">
        <v>186</v>
      </c>
      <c r="G143" s="145" t="s">
        <v>121</v>
      </c>
      <c r="H143" s="146">
        <v>6.8390000000000004</v>
      </c>
      <c r="I143" s="147"/>
      <c r="J143" s="148">
        <f>ROUND(I143*H143,2)</f>
        <v>0</v>
      </c>
      <c r="K143" s="149"/>
      <c r="L143" s="30"/>
      <c r="M143" s="150" t="s">
        <v>1</v>
      </c>
      <c r="N143" s="151" t="s">
        <v>39</v>
      </c>
      <c r="O143" s="55"/>
      <c r="P143" s="152">
        <f>O143*H143</f>
        <v>0</v>
      </c>
      <c r="Q143" s="152">
        <v>2.0659999999999998</v>
      </c>
      <c r="R143" s="152">
        <f>Q143*H143</f>
        <v>14.129374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122</v>
      </c>
      <c r="AT143" s="154" t="s">
        <v>118</v>
      </c>
      <c r="AU143" s="154" t="s">
        <v>123</v>
      </c>
      <c r="AY143" s="14" t="s">
        <v>116</v>
      </c>
      <c r="BE143" s="155">
        <f>IF(N143="základná",J143,0)</f>
        <v>0</v>
      </c>
      <c r="BF143" s="155">
        <f>IF(N143="znížená",J143,0)</f>
        <v>0</v>
      </c>
      <c r="BG143" s="155">
        <f>IF(N143="zákl. prenesená",J143,0)</f>
        <v>0</v>
      </c>
      <c r="BH143" s="155">
        <f>IF(N143="zníž. prenesená",J143,0)</f>
        <v>0</v>
      </c>
      <c r="BI143" s="155">
        <f>IF(N143="nulová",J143,0)</f>
        <v>0</v>
      </c>
      <c r="BJ143" s="14" t="s">
        <v>123</v>
      </c>
      <c r="BK143" s="155">
        <f>ROUND(I143*H143,2)</f>
        <v>0</v>
      </c>
      <c r="BL143" s="14" t="s">
        <v>122</v>
      </c>
      <c r="BM143" s="154" t="s">
        <v>187</v>
      </c>
    </row>
    <row r="144" spans="1:65" s="2" customFormat="1" ht="14.45" customHeight="1">
      <c r="A144" s="29"/>
      <c r="B144" s="141"/>
      <c r="C144" s="142" t="s">
        <v>188</v>
      </c>
      <c r="D144" s="142" t="s">
        <v>118</v>
      </c>
      <c r="E144" s="143" t="s">
        <v>189</v>
      </c>
      <c r="F144" s="144" t="s">
        <v>190</v>
      </c>
      <c r="G144" s="145" t="s">
        <v>121</v>
      </c>
      <c r="H144" s="146">
        <v>75.224000000000004</v>
      </c>
      <c r="I144" s="147"/>
      <c r="J144" s="148">
        <f>ROUND(I144*H144,2)</f>
        <v>0</v>
      </c>
      <c r="K144" s="149"/>
      <c r="L144" s="30"/>
      <c r="M144" s="150" t="s">
        <v>1</v>
      </c>
      <c r="N144" s="151" t="s">
        <v>39</v>
      </c>
      <c r="O144" s="55"/>
      <c r="P144" s="152">
        <f>O144*H144</f>
        <v>0</v>
      </c>
      <c r="Q144" s="152">
        <v>2.19407</v>
      </c>
      <c r="R144" s="152">
        <f>Q144*H144</f>
        <v>165.04672168000002</v>
      </c>
      <c r="S144" s="152">
        <v>0</v>
      </c>
      <c r="T144" s="15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122</v>
      </c>
      <c r="AT144" s="154" t="s">
        <v>118</v>
      </c>
      <c r="AU144" s="154" t="s">
        <v>123</v>
      </c>
      <c r="AY144" s="14" t="s">
        <v>116</v>
      </c>
      <c r="BE144" s="155">
        <f>IF(N144="základná",J144,0)</f>
        <v>0</v>
      </c>
      <c r="BF144" s="155">
        <f>IF(N144="znížená",J144,0)</f>
        <v>0</v>
      </c>
      <c r="BG144" s="155">
        <f>IF(N144="zákl. prenesená",J144,0)</f>
        <v>0</v>
      </c>
      <c r="BH144" s="155">
        <f>IF(N144="zníž. prenesená",J144,0)</f>
        <v>0</v>
      </c>
      <c r="BI144" s="155">
        <f>IF(N144="nulová",J144,0)</f>
        <v>0</v>
      </c>
      <c r="BJ144" s="14" t="s">
        <v>123</v>
      </c>
      <c r="BK144" s="155">
        <f>ROUND(I144*H144,2)</f>
        <v>0</v>
      </c>
      <c r="BL144" s="14" t="s">
        <v>122</v>
      </c>
      <c r="BM144" s="154" t="s">
        <v>191</v>
      </c>
    </row>
    <row r="145" spans="1:65" s="12" customFormat="1" ht="22.9" customHeight="1">
      <c r="B145" s="128"/>
      <c r="D145" s="129" t="s">
        <v>72</v>
      </c>
      <c r="E145" s="139" t="s">
        <v>128</v>
      </c>
      <c r="F145" s="139" t="s">
        <v>192</v>
      </c>
      <c r="I145" s="131"/>
      <c r="J145" s="140">
        <f>BK145</f>
        <v>0</v>
      </c>
      <c r="L145" s="128"/>
      <c r="M145" s="133"/>
      <c r="N145" s="134"/>
      <c r="O145" s="134"/>
      <c r="P145" s="135">
        <f>SUM(P146:P150)</f>
        <v>0</v>
      </c>
      <c r="Q145" s="134"/>
      <c r="R145" s="135">
        <f>SUM(R146:R150)</f>
        <v>38.009943039999996</v>
      </c>
      <c r="S145" s="134"/>
      <c r="T145" s="136">
        <f>SUM(T146:T150)</f>
        <v>0</v>
      </c>
      <c r="AR145" s="129" t="s">
        <v>81</v>
      </c>
      <c r="AT145" s="137" t="s">
        <v>72</v>
      </c>
      <c r="AU145" s="137" t="s">
        <v>81</v>
      </c>
      <c r="AY145" s="129" t="s">
        <v>116</v>
      </c>
      <c r="BK145" s="138">
        <f>SUM(BK146:BK150)</f>
        <v>0</v>
      </c>
    </row>
    <row r="146" spans="1:65" s="2" customFormat="1" ht="24.2" customHeight="1">
      <c r="A146" s="29"/>
      <c r="B146" s="141"/>
      <c r="C146" s="142" t="s">
        <v>193</v>
      </c>
      <c r="D146" s="142" t="s">
        <v>118</v>
      </c>
      <c r="E146" s="143" t="s">
        <v>194</v>
      </c>
      <c r="F146" s="144" t="s">
        <v>195</v>
      </c>
      <c r="G146" s="145" t="s">
        <v>171</v>
      </c>
      <c r="H146" s="146">
        <v>109.416</v>
      </c>
      <c r="I146" s="147"/>
      <c r="J146" s="148">
        <f>ROUND(I146*H146,2)</f>
        <v>0</v>
      </c>
      <c r="K146" s="149"/>
      <c r="L146" s="30"/>
      <c r="M146" s="150" t="s">
        <v>1</v>
      </c>
      <c r="N146" s="151" t="s">
        <v>39</v>
      </c>
      <c r="O146" s="55"/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122</v>
      </c>
      <c r="AT146" s="154" t="s">
        <v>118</v>
      </c>
      <c r="AU146" s="154" t="s">
        <v>123</v>
      </c>
      <c r="AY146" s="14" t="s">
        <v>116</v>
      </c>
      <c r="BE146" s="155">
        <f>IF(N146="základná",J146,0)</f>
        <v>0</v>
      </c>
      <c r="BF146" s="155">
        <f>IF(N146="znížená",J146,0)</f>
        <v>0</v>
      </c>
      <c r="BG146" s="155">
        <f>IF(N146="zákl. prenesená",J146,0)</f>
        <v>0</v>
      </c>
      <c r="BH146" s="155">
        <f>IF(N146="zníž. prenesená",J146,0)</f>
        <v>0</v>
      </c>
      <c r="BI146" s="155">
        <f>IF(N146="nulová",J146,0)</f>
        <v>0</v>
      </c>
      <c r="BJ146" s="14" t="s">
        <v>123</v>
      </c>
      <c r="BK146" s="155">
        <f>ROUND(I146*H146,2)</f>
        <v>0</v>
      </c>
      <c r="BL146" s="14" t="s">
        <v>122</v>
      </c>
      <c r="BM146" s="154" t="s">
        <v>196</v>
      </c>
    </row>
    <row r="147" spans="1:65" s="2" customFormat="1" ht="14.45" customHeight="1">
      <c r="A147" s="29"/>
      <c r="B147" s="141"/>
      <c r="C147" s="142" t="s">
        <v>197</v>
      </c>
      <c r="D147" s="142" t="s">
        <v>118</v>
      </c>
      <c r="E147" s="143" t="s">
        <v>198</v>
      </c>
      <c r="F147" s="144" t="s">
        <v>199</v>
      </c>
      <c r="G147" s="145" t="s">
        <v>121</v>
      </c>
      <c r="H147" s="146">
        <v>16.411999999999999</v>
      </c>
      <c r="I147" s="147"/>
      <c r="J147" s="148">
        <f>ROUND(I147*H147,2)</f>
        <v>0</v>
      </c>
      <c r="K147" s="149"/>
      <c r="L147" s="30"/>
      <c r="M147" s="150" t="s">
        <v>1</v>
      </c>
      <c r="N147" s="151" t="s">
        <v>39</v>
      </c>
      <c r="O147" s="55"/>
      <c r="P147" s="152">
        <f>O147*H147</f>
        <v>0</v>
      </c>
      <c r="Q147" s="152">
        <v>2.19407</v>
      </c>
      <c r="R147" s="152">
        <f>Q147*H147</f>
        <v>36.009076839999999</v>
      </c>
      <c r="S147" s="152">
        <v>0</v>
      </c>
      <c r="T147" s="15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122</v>
      </c>
      <c r="AT147" s="154" t="s">
        <v>118</v>
      </c>
      <c r="AU147" s="154" t="s">
        <v>123</v>
      </c>
      <c r="AY147" s="14" t="s">
        <v>116</v>
      </c>
      <c r="BE147" s="155">
        <f>IF(N147="základná",J147,0)</f>
        <v>0</v>
      </c>
      <c r="BF147" s="155">
        <f>IF(N147="znížená",J147,0)</f>
        <v>0</v>
      </c>
      <c r="BG147" s="155">
        <f>IF(N147="zákl. prenesená",J147,0)</f>
        <v>0</v>
      </c>
      <c r="BH147" s="155">
        <f>IF(N147="zníž. prenesená",J147,0)</f>
        <v>0</v>
      </c>
      <c r="BI147" s="155">
        <f>IF(N147="nulová",J147,0)</f>
        <v>0</v>
      </c>
      <c r="BJ147" s="14" t="s">
        <v>123</v>
      </c>
      <c r="BK147" s="155">
        <f>ROUND(I147*H147,2)</f>
        <v>0</v>
      </c>
      <c r="BL147" s="14" t="s">
        <v>122</v>
      </c>
      <c r="BM147" s="154" t="s">
        <v>200</v>
      </c>
    </row>
    <row r="148" spans="1:65" s="2" customFormat="1" ht="24.2" customHeight="1">
      <c r="A148" s="29"/>
      <c r="B148" s="141"/>
      <c r="C148" s="142" t="s">
        <v>7</v>
      </c>
      <c r="D148" s="142" t="s">
        <v>118</v>
      </c>
      <c r="E148" s="143" t="s">
        <v>201</v>
      </c>
      <c r="F148" s="144" t="s">
        <v>202</v>
      </c>
      <c r="G148" s="145" t="s">
        <v>171</v>
      </c>
      <c r="H148" s="146">
        <v>109.416</v>
      </c>
      <c r="I148" s="147"/>
      <c r="J148" s="148">
        <f>ROUND(I148*H148,2)</f>
        <v>0</v>
      </c>
      <c r="K148" s="149"/>
      <c r="L148" s="30"/>
      <c r="M148" s="150" t="s">
        <v>1</v>
      </c>
      <c r="N148" s="151" t="s">
        <v>39</v>
      </c>
      <c r="O148" s="55"/>
      <c r="P148" s="152">
        <f>O148*H148</f>
        <v>0</v>
      </c>
      <c r="Q148" s="152">
        <v>3.0999999999999999E-3</v>
      </c>
      <c r="R148" s="152">
        <f>Q148*H148</f>
        <v>0.33918959999999998</v>
      </c>
      <c r="S148" s="152">
        <v>0</v>
      </c>
      <c r="T148" s="15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122</v>
      </c>
      <c r="AT148" s="154" t="s">
        <v>118</v>
      </c>
      <c r="AU148" s="154" t="s">
        <v>123</v>
      </c>
      <c r="AY148" s="14" t="s">
        <v>116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4" t="s">
        <v>123</v>
      </c>
      <c r="BK148" s="155">
        <f>ROUND(I148*H148,2)</f>
        <v>0</v>
      </c>
      <c r="BL148" s="14" t="s">
        <v>122</v>
      </c>
      <c r="BM148" s="154" t="s">
        <v>203</v>
      </c>
    </row>
    <row r="149" spans="1:65" s="2" customFormat="1" ht="24.2" customHeight="1">
      <c r="A149" s="29"/>
      <c r="B149" s="141"/>
      <c r="C149" s="142" t="s">
        <v>204</v>
      </c>
      <c r="D149" s="142" t="s">
        <v>118</v>
      </c>
      <c r="E149" s="143" t="s">
        <v>205</v>
      </c>
      <c r="F149" s="144" t="s">
        <v>206</v>
      </c>
      <c r="G149" s="145" t="s">
        <v>171</v>
      </c>
      <c r="H149" s="146">
        <v>109.416</v>
      </c>
      <c r="I149" s="147"/>
      <c r="J149" s="148">
        <f>ROUND(I149*H149,2)</f>
        <v>0</v>
      </c>
      <c r="K149" s="149"/>
      <c r="L149" s="30"/>
      <c r="M149" s="150" t="s">
        <v>1</v>
      </c>
      <c r="N149" s="151" t="s">
        <v>39</v>
      </c>
      <c r="O149" s="55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122</v>
      </c>
      <c r="AT149" s="154" t="s">
        <v>118</v>
      </c>
      <c r="AU149" s="154" t="s">
        <v>123</v>
      </c>
      <c r="AY149" s="14" t="s">
        <v>116</v>
      </c>
      <c r="BE149" s="155">
        <f>IF(N149="základná",J149,0)</f>
        <v>0</v>
      </c>
      <c r="BF149" s="155">
        <f>IF(N149="znížená",J149,0)</f>
        <v>0</v>
      </c>
      <c r="BG149" s="155">
        <f>IF(N149="zákl. prenesená",J149,0)</f>
        <v>0</v>
      </c>
      <c r="BH149" s="155">
        <f>IF(N149="zníž. prenesená",J149,0)</f>
        <v>0</v>
      </c>
      <c r="BI149" s="155">
        <f>IF(N149="nulová",J149,0)</f>
        <v>0</v>
      </c>
      <c r="BJ149" s="14" t="s">
        <v>123</v>
      </c>
      <c r="BK149" s="155">
        <f>ROUND(I149*H149,2)</f>
        <v>0</v>
      </c>
      <c r="BL149" s="14" t="s">
        <v>122</v>
      </c>
      <c r="BM149" s="154" t="s">
        <v>207</v>
      </c>
    </row>
    <row r="150" spans="1:65" s="2" customFormat="1" ht="24.2" customHeight="1">
      <c r="A150" s="29"/>
      <c r="B150" s="141"/>
      <c r="C150" s="142" t="s">
        <v>208</v>
      </c>
      <c r="D150" s="142" t="s">
        <v>118</v>
      </c>
      <c r="E150" s="143" t="s">
        <v>209</v>
      </c>
      <c r="F150" s="144" t="s">
        <v>210</v>
      </c>
      <c r="G150" s="145" t="s">
        <v>162</v>
      </c>
      <c r="H150" s="146">
        <v>1.641</v>
      </c>
      <c r="I150" s="147"/>
      <c r="J150" s="148">
        <f>ROUND(I150*H150,2)</f>
        <v>0</v>
      </c>
      <c r="K150" s="149"/>
      <c r="L150" s="30"/>
      <c r="M150" s="150" t="s">
        <v>1</v>
      </c>
      <c r="N150" s="151" t="s">
        <v>39</v>
      </c>
      <c r="O150" s="55"/>
      <c r="P150" s="152">
        <f>O150*H150</f>
        <v>0</v>
      </c>
      <c r="Q150" s="152">
        <v>1.0125999999999999</v>
      </c>
      <c r="R150" s="152">
        <f>Q150*H150</f>
        <v>1.6616765999999998</v>
      </c>
      <c r="S150" s="152">
        <v>0</v>
      </c>
      <c r="T150" s="15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122</v>
      </c>
      <c r="AT150" s="154" t="s">
        <v>118</v>
      </c>
      <c r="AU150" s="154" t="s">
        <v>123</v>
      </c>
      <c r="AY150" s="14" t="s">
        <v>116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4" t="s">
        <v>123</v>
      </c>
      <c r="BK150" s="155">
        <f>ROUND(I150*H150,2)</f>
        <v>0</v>
      </c>
      <c r="BL150" s="14" t="s">
        <v>122</v>
      </c>
      <c r="BM150" s="154" t="s">
        <v>211</v>
      </c>
    </row>
    <row r="151" spans="1:65" s="12" customFormat="1" ht="22.9" customHeight="1">
      <c r="B151" s="128"/>
      <c r="D151" s="129" t="s">
        <v>72</v>
      </c>
      <c r="E151" s="139" t="s">
        <v>135</v>
      </c>
      <c r="F151" s="139" t="s">
        <v>212</v>
      </c>
      <c r="I151" s="131"/>
      <c r="J151" s="140">
        <f>BK151</f>
        <v>0</v>
      </c>
      <c r="L151" s="128"/>
      <c r="M151" s="133"/>
      <c r="N151" s="134"/>
      <c r="O151" s="134"/>
      <c r="P151" s="135">
        <f>SUM(P152:P159)</f>
        <v>0</v>
      </c>
      <c r="Q151" s="134"/>
      <c r="R151" s="135">
        <f>SUM(R152:R159)</f>
        <v>1051.4507991</v>
      </c>
      <c r="S151" s="134"/>
      <c r="T151" s="136">
        <f>SUM(T152:T159)</f>
        <v>0</v>
      </c>
      <c r="AR151" s="129" t="s">
        <v>81</v>
      </c>
      <c r="AT151" s="137" t="s">
        <v>72</v>
      </c>
      <c r="AU151" s="137" t="s">
        <v>81</v>
      </c>
      <c r="AY151" s="129" t="s">
        <v>116</v>
      </c>
      <c r="BK151" s="138">
        <f>SUM(BK152:BK159)</f>
        <v>0</v>
      </c>
    </row>
    <row r="152" spans="1:65" s="2" customFormat="1" ht="24.2" customHeight="1">
      <c r="A152" s="29"/>
      <c r="B152" s="141"/>
      <c r="C152" s="142" t="s">
        <v>213</v>
      </c>
      <c r="D152" s="142" t="s">
        <v>118</v>
      </c>
      <c r="E152" s="143" t="s">
        <v>214</v>
      </c>
      <c r="F152" s="144" t="s">
        <v>215</v>
      </c>
      <c r="G152" s="145" t="s">
        <v>171</v>
      </c>
      <c r="H152" s="146">
        <v>298.39</v>
      </c>
      <c r="I152" s="147"/>
      <c r="J152" s="148">
        <f t="shared" ref="J152:J159" si="10">ROUND(I152*H152,2)</f>
        <v>0</v>
      </c>
      <c r="K152" s="149"/>
      <c r="L152" s="30"/>
      <c r="M152" s="150" t="s">
        <v>1</v>
      </c>
      <c r="N152" s="151" t="s">
        <v>39</v>
      </c>
      <c r="O152" s="55"/>
      <c r="P152" s="152">
        <f t="shared" ref="P152:P159" si="11">O152*H152</f>
        <v>0</v>
      </c>
      <c r="Q152" s="152">
        <v>0.14168</v>
      </c>
      <c r="R152" s="152">
        <f t="shared" ref="R152:R159" si="12">Q152*H152</f>
        <v>42.275895200000001</v>
      </c>
      <c r="S152" s="152">
        <v>0</v>
      </c>
      <c r="T152" s="153">
        <f t="shared" ref="T152:T159" si="13"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122</v>
      </c>
      <c r="AT152" s="154" t="s">
        <v>118</v>
      </c>
      <c r="AU152" s="154" t="s">
        <v>123</v>
      </c>
      <c r="AY152" s="14" t="s">
        <v>116</v>
      </c>
      <c r="BE152" s="155">
        <f t="shared" ref="BE152:BE159" si="14">IF(N152="základná",J152,0)</f>
        <v>0</v>
      </c>
      <c r="BF152" s="155">
        <f t="shared" ref="BF152:BF159" si="15">IF(N152="znížená",J152,0)</f>
        <v>0</v>
      </c>
      <c r="BG152" s="155">
        <f t="shared" ref="BG152:BG159" si="16">IF(N152="zákl. prenesená",J152,0)</f>
        <v>0</v>
      </c>
      <c r="BH152" s="155">
        <f t="shared" ref="BH152:BH159" si="17">IF(N152="zníž. prenesená",J152,0)</f>
        <v>0</v>
      </c>
      <c r="BI152" s="155">
        <f t="shared" ref="BI152:BI159" si="18">IF(N152="nulová",J152,0)</f>
        <v>0</v>
      </c>
      <c r="BJ152" s="14" t="s">
        <v>123</v>
      </c>
      <c r="BK152" s="155">
        <f t="shared" ref="BK152:BK159" si="19">ROUND(I152*H152,2)</f>
        <v>0</v>
      </c>
      <c r="BL152" s="14" t="s">
        <v>122</v>
      </c>
      <c r="BM152" s="154" t="s">
        <v>216</v>
      </c>
    </row>
    <row r="153" spans="1:65" s="2" customFormat="1" ht="24.2" customHeight="1">
      <c r="A153" s="29"/>
      <c r="B153" s="141"/>
      <c r="C153" s="142" t="s">
        <v>217</v>
      </c>
      <c r="D153" s="142" t="s">
        <v>118</v>
      </c>
      <c r="E153" s="143" t="s">
        <v>218</v>
      </c>
      <c r="F153" s="144" t="s">
        <v>219</v>
      </c>
      <c r="G153" s="145" t="s">
        <v>171</v>
      </c>
      <c r="H153" s="146">
        <v>1088.08</v>
      </c>
      <c r="I153" s="147"/>
      <c r="J153" s="148">
        <f t="shared" si="10"/>
        <v>0</v>
      </c>
      <c r="K153" s="149"/>
      <c r="L153" s="30"/>
      <c r="M153" s="150" t="s">
        <v>1</v>
      </c>
      <c r="N153" s="151" t="s">
        <v>39</v>
      </c>
      <c r="O153" s="55"/>
      <c r="P153" s="152">
        <f t="shared" si="11"/>
        <v>0</v>
      </c>
      <c r="Q153" s="152">
        <v>0.46166000000000001</v>
      </c>
      <c r="R153" s="152">
        <f t="shared" si="12"/>
        <v>502.32301279999996</v>
      </c>
      <c r="S153" s="152">
        <v>0</v>
      </c>
      <c r="T153" s="153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122</v>
      </c>
      <c r="AT153" s="154" t="s">
        <v>118</v>
      </c>
      <c r="AU153" s="154" t="s">
        <v>123</v>
      </c>
      <c r="AY153" s="14" t="s">
        <v>116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123</v>
      </c>
      <c r="BK153" s="155">
        <f t="shared" si="19"/>
        <v>0</v>
      </c>
      <c r="BL153" s="14" t="s">
        <v>122</v>
      </c>
      <c r="BM153" s="154" t="s">
        <v>220</v>
      </c>
    </row>
    <row r="154" spans="1:65" s="2" customFormat="1" ht="24.2" customHeight="1">
      <c r="A154" s="29"/>
      <c r="B154" s="141"/>
      <c r="C154" s="142" t="s">
        <v>221</v>
      </c>
      <c r="D154" s="142" t="s">
        <v>118</v>
      </c>
      <c r="E154" s="143" t="s">
        <v>222</v>
      </c>
      <c r="F154" s="144" t="s">
        <v>223</v>
      </c>
      <c r="G154" s="145" t="s">
        <v>171</v>
      </c>
      <c r="H154" s="146">
        <v>789.69</v>
      </c>
      <c r="I154" s="147"/>
      <c r="J154" s="148">
        <f t="shared" si="10"/>
        <v>0</v>
      </c>
      <c r="K154" s="149"/>
      <c r="L154" s="30"/>
      <c r="M154" s="150" t="s">
        <v>1</v>
      </c>
      <c r="N154" s="151" t="s">
        <v>39</v>
      </c>
      <c r="O154" s="55"/>
      <c r="P154" s="152">
        <f t="shared" si="11"/>
        <v>0</v>
      </c>
      <c r="Q154" s="152">
        <v>0.28409000000000001</v>
      </c>
      <c r="R154" s="152">
        <f t="shared" si="12"/>
        <v>224.34303210000002</v>
      </c>
      <c r="S154" s="152">
        <v>0</v>
      </c>
      <c r="T154" s="15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122</v>
      </c>
      <c r="AT154" s="154" t="s">
        <v>118</v>
      </c>
      <c r="AU154" s="154" t="s">
        <v>123</v>
      </c>
      <c r="AY154" s="14" t="s">
        <v>116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123</v>
      </c>
      <c r="BK154" s="155">
        <f t="shared" si="19"/>
        <v>0</v>
      </c>
      <c r="BL154" s="14" t="s">
        <v>122</v>
      </c>
      <c r="BM154" s="154" t="s">
        <v>224</v>
      </c>
    </row>
    <row r="155" spans="1:65" s="2" customFormat="1" ht="24.2" customHeight="1">
      <c r="A155" s="29"/>
      <c r="B155" s="141"/>
      <c r="C155" s="142" t="s">
        <v>225</v>
      </c>
      <c r="D155" s="142" t="s">
        <v>118</v>
      </c>
      <c r="E155" s="143" t="s">
        <v>226</v>
      </c>
      <c r="F155" s="144" t="s">
        <v>227</v>
      </c>
      <c r="G155" s="145" t="s">
        <v>171</v>
      </c>
      <c r="H155" s="146">
        <v>789.69</v>
      </c>
      <c r="I155" s="147"/>
      <c r="J155" s="148">
        <f t="shared" si="10"/>
        <v>0</v>
      </c>
      <c r="K155" s="149"/>
      <c r="L155" s="30"/>
      <c r="M155" s="150" t="s">
        <v>1</v>
      </c>
      <c r="N155" s="151" t="s">
        <v>39</v>
      </c>
      <c r="O155" s="55"/>
      <c r="P155" s="152">
        <f t="shared" si="11"/>
        <v>0</v>
      </c>
      <c r="Q155" s="152">
        <v>0.15826000000000001</v>
      </c>
      <c r="R155" s="152">
        <f t="shared" si="12"/>
        <v>124.97633940000001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122</v>
      </c>
      <c r="AT155" s="154" t="s">
        <v>118</v>
      </c>
      <c r="AU155" s="154" t="s">
        <v>123</v>
      </c>
      <c r="AY155" s="14" t="s">
        <v>116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123</v>
      </c>
      <c r="BK155" s="155">
        <f t="shared" si="19"/>
        <v>0</v>
      </c>
      <c r="BL155" s="14" t="s">
        <v>122</v>
      </c>
      <c r="BM155" s="154" t="s">
        <v>228</v>
      </c>
    </row>
    <row r="156" spans="1:65" s="2" customFormat="1" ht="24.2" customHeight="1">
      <c r="A156" s="29"/>
      <c r="B156" s="141"/>
      <c r="C156" s="142" t="s">
        <v>229</v>
      </c>
      <c r="D156" s="142" t="s">
        <v>118</v>
      </c>
      <c r="E156" s="143" t="s">
        <v>230</v>
      </c>
      <c r="F156" s="144" t="s">
        <v>231</v>
      </c>
      <c r="G156" s="145" t="s">
        <v>171</v>
      </c>
      <c r="H156" s="146">
        <v>789.69</v>
      </c>
      <c r="I156" s="147"/>
      <c r="J156" s="148">
        <f t="shared" si="10"/>
        <v>0</v>
      </c>
      <c r="K156" s="149"/>
      <c r="L156" s="30"/>
      <c r="M156" s="150" t="s">
        <v>1</v>
      </c>
      <c r="N156" s="151" t="s">
        <v>39</v>
      </c>
      <c r="O156" s="55"/>
      <c r="P156" s="152">
        <f t="shared" si="11"/>
        <v>0</v>
      </c>
      <c r="Q156" s="152">
        <v>5.1000000000000004E-4</v>
      </c>
      <c r="R156" s="152">
        <f t="shared" si="12"/>
        <v>0.40274190000000004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122</v>
      </c>
      <c r="AT156" s="154" t="s">
        <v>118</v>
      </c>
      <c r="AU156" s="154" t="s">
        <v>123</v>
      </c>
      <c r="AY156" s="14" t="s">
        <v>116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123</v>
      </c>
      <c r="BK156" s="155">
        <f t="shared" si="19"/>
        <v>0</v>
      </c>
      <c r="BL156" s="14" t="s">
        <v>122</v>
      </c>
      <c r="BM156" s="154" t="s">
        <v>232</v>
      </c>
    </row>
    <row r="157" spans="1:65" s="2" customFormat="1" ht="24.2" customHeight="1">
      <c r="A157" s="29"/>
      <c r="B157" s="141"/>
      <c r="C157" s="142" t="s">
        <v>233</v>
      </c>
      <c r="D157" s="142" t="s">
        <v>118</v>
      </c>
      <c r="E157" s="143" t="s">
        <v>234</v>
      </c>
      <c r="F157" s="144" t="s">
        <v>235</v>
      </c>
      <c r="G157" s="145" t="s">
        <v>171</v>
      </c>
      <c r="H157" s="146">
        <v>789.69</v>
      </c>
      <c r="I157" s="147"/>
      <c r="J157" s="148">
        <f t="shared" si="10"/>
        <v>0</v>
      </c>
      <c r="K157" s="149"/>
      <c r="L157" s="30"/>
      <c r="M157" s="150" t="s">
        <v>1</v>
      </c>
      <c r="N157" s="151" t="s">
        <v>39</v>
      </c>
      <c r="O157" s="55"/>
      <c r="P157" s="152">
        <f t="shared" si="11"/>
        <v>0</v>
      </c>
      <c r="Q157" s="152">
        <v>0.10373</v>
      </c>
      <c r="R157" s="152">
        <f t="shared" si="12"/>
        <v>81.91454370000001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122</v>
      </c>
      <c r="AT157" s="154" t="s">
        <v>118</v>
      </c>
      <c r="AU157" s="154" t="s">
        <v>123</v>
      </c>
      <c r="AY157" s="14" t="s">
        <v>116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123</v>
      </c>
      <c r="BK157" s="155">
        <f t="shared" si="19"/>
        <v>0</v>
      </c>
      <c r="BL157" s="14" t="s">
        <v>122</v>
      </c>
      <c r="BM157" s="154" t="s">
        <v>236</v>
      </c>
    </row>
    <row r="158" spans="1:65" s="2" customFormat="1" ht="24.2" customHeight="1">
      <c r="A158" s="29"/>
      <c r="B158" s="141"/>
      <c r="C158" s="142" t="s">
        <v>237</v>
      </c>
      <c r="D158" s="142" t="s">
        <v>118</v>
      </c>
      <c r="E158" s="143" t="s">
        <v>238</v>
      </c>
      <c r="F158" s="144" t="s">
        <v>239</v>
      </c>
      <c r="G158" s="145" t="s">
        <v>171</v>
      </c>
      <c r="H158" s="146">
        <v>298.39</v>
      </c>
      <c r="I158" s="147"/>
      <c r="J158" s="148">
        <f t="shared" si="10"/>
        <v>0</v>
      </c>
      <c r="K158" s="149"/>
      <c r="L158" s="30"/>
      <c r="M158" s="150" t="s">
        <v>1</v>
      </c>
      <c r="N158" s="151" t="s">
        <v>39</v>
      </c>
      <c r="O158" s="55"/>
      <c r="P158" s="152">
        <f t="shared" si="11"/>
        <v>0</v>
      </c>
      <c r="Q158" s="152">
        <v>0.112</v>
      </c>
      <c r="R158" s="152">
        <f t="shared" si="12"/>
        <v>33.41968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122</v>
      </c>
      <c r="AT158" s="154" t="s">
        <v>118</v>
      </c>
      <c r="AU158" s="154" t="s">
        <v>123</v>
      </c>
      <c r="AY158" s="14" t="s">
        <v>116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123</v>
      </c>
      <c r="BK158" s="155">
        <f t="shared" si="19"/>
        <v>0</v>
      </c>
      <c r="BL158" s="14" t="s">
        <v>122</v>
      </c>
      <c r="BM158" s="154" t="s">
        <v>240</v>
      </c>
    </row>
    <row r="159" spans="1:65" s="2" customFormat="1" ht="14.45" customHeight="1">
      <c r="A159" s="29"/>
      <c r="B159" s="141"/>
      <c r="C159" s="156" t="s">
        <v>241</v>
      </c>
      <c r="D159" s="156" t="s">
        <v>174</v>
      </c>
      <c r="E159" s="157" t="s">
        <v>242</v>
      </c>
      <c r="F159" s="158" t="s">
        <v>243</v>
      </c>
      <c r="G159" s="159" t="s">
        <v>171</v>
      </c>
      <c r="H159" s="160">
        <v>313.31</v>
      </c>
      <c r="I159" s="161"/>
      <c r="J159" s="162">
        <f t="shared" si="10"/>
        <v>0</v>
      </c>
      <c r="K159" s="163"/>
      <c r="L159" s="164"/>
      <c r="M159" s="165" t="s">
        <v>1</v>
      </c>
      <c r="N159" s="166" t="s">
        <v>39</v>
      </c>
      <c r="O159" s="55"/>
      <c r="P159" s="152">
        <f t="shared" si="11"/>
        <v>0</v>
      </c>
      <c r="Q159" s="152">
        <v>0.13339999999999999</v>
      </c>
      <c r="R159" s="152">
        <f t="shared" si="12"/>
        <v>41.795553999999996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147</v>
      </c>
      <c r="AT159" s="154" t="s">
        <v>174</v>
      </c>
      <c r="AU159" s="154" t="s">
        <v>123</v>
      </c>
      <c r="AY159" s="14" t="s">
        <v>116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123</v>
      </c>
      <c r="BK159" s="155">
        <f t="shared" si="19"/>
        <v>0</v>
      </c>
      <c r="BL159" s="14" t="s">
        <v>122</v>
      </c>
      <c r="BM159" s="154" t="s">
        <v>244</v>
      </c>
    </row>
    <row r="160" spans="1:65" s="12" customFormat="1" ht="22.9" customHeight="1">
      <c r="B160" s="128"/>
      <c r="D160" s="129" t="s">
        <v>72</v>
      </c>
      <c r="E160" s="139" t="s">
        <v>151</v>
      </c>
      <c r="F160" s="139" t="s">
        <v>245</v>
      </c>
      <c r="I160" s="131"/>
      <c r="J160" s="140">
        <f>BK160</f>
        <v>0</v>
      </c>
      <c r="L160" s="128"/>
      <c r="M160" s="133"/>
      <c r="N160" s="134"/>
      <c r="O160" s="134"/>
      <c r="P160" s="135">
        <f>SUM(P161:P174)</f>
        <v>0</v>
      </c>
      <c r="Q160" s="134"/>
      <c r="R160" s="135">
        <f>SUM(R161:R174)</f>
        <v>99.514392459999996</v>
      </c>
      <c r="S160" s="134"/>
      <c r="T160" s="136">
        <f>SUM(T161:T174)</f>
        <v>0</v>
      </c>
      <c r="AR160" s="129" t="s">
        <v>81</v>
      </c>
      <c r="AT160" s="137" t="s">
        <v>72</v>
      </c>
      <c r="AU160" s="137" t="s">
        <v>81</v>
      </c>
      <c r="AY160" s="129" t="s">
        <v>116</v>
      </c>
      <c r="BK160" s="138">
        <f>SUM(BK161:BK174)</f>
        <v>0</v>
      </c>
    </row>
    <row r="161" spans="1:65" s="2" customFormat="1" ht="24.2" customHeight="1">
      <c r="A161" s="29"/>
      <c r="B161" s="141"/>
      <c r="C161" s="142" t="s">
        <v>246</v>
      </c>
      <c r="D161" s="142" t="s">
        <v>118</v>
      </c>
      <c r="E161" s="143" t="s">
        <v>247</v>
      </c>
      <c r="F161" s="144" t="s">
        <v>248</v>
      </c>
      <c r="G161" s="145" t="s">
        <v>249</v>
      </c>
      <c r="H161" s="146">
        <v>5</v>
      </c>
      <c r="I161" s="147"/>
      <c r="J161" s="148">
        <f t="shared" ref="J161:J174" si="20">ROUND(I161*H161,2)</f>
        <v>0</v>
      </c>
      <c r="K161" s="149"/>
      <c r="L161" s="30"/>
      <c r="M161" s="150" t="s">
        <v>1</v>
      </c>
      <c r="N161" s="151" t="s">
        <v>39</v>
      </c>
      <c r="O161" s="55"/>
      <c r="P161" s="152">
        <f t="shared" ref="P161:P174" si="21">O161*H161</f>
        <v>0</v>
      </c>
      <c r="Q161" s="152">
        <v>0.22133</v>
      </c>
      <c r="R161" s="152">
        <f t="shared" ref="R161:R174" si="22">Q161*H161</f>
        <v>1.1066499999999999</v>
      </c>
      <c r="S161" s="152">
        <v>0</v>
      </c>
      <c r="T161" s="153">
        <f t="shared" ref="T161:T174" si="23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122</v>
      </c>
      <c r="AT161" s="154" t="s">
        <v>118</v>
      </c>
      <c r="AU161" s="154" t="s">
        <v>123</v>
      </c>
      <c r="AY161" s="14" t="s">
        <v>116</v>
      </c>
      <c r="BE161" s="155">
        <f t="shared" ref="BE161:BE174" si="24">IF(N161="základná",J161,0)</f>
        <v>0</v>
      </c>
      <c r="BF161" s="155">
        <f t="shared" ref="BF161:BF174" si="25">IF(N161="znížená",J161,0)</f>
        <v>0</v>
      </c>
      <c r="BG161" s="155">
        <f t="shared" ref="BG161:BG174" si="26">IF(N161="zákl. prenesená",J161,0)</f>
        <v>0</v>
      </c>
      <c r="BH161" s="155">
        <f t="shared" ref="BH161:BH174" si="27">IF(N161="zníž. prenesená",J161,0)</f>
        <v>0</v>
      </c>
      <c r="BI161" s="155">
        <f t="shared" ref="BI161:BI174" si="28">IF(N161="nulová",J161,0)</f>
        <v>0</v>
      </c>
      <c r="BJ161" s="14" t="s">
        <v>123</v>
      </c>
      <c r="BK161" s="155">
        <f t="shared" ref="BK161:BK174" si="29">ROUND(I161*H161,2)</f>
        <v>0</v>
      </c>
      <c r="BL161" s="14" t="s">
        <v>122</v>
      </c>
      <c r="BM161" s="154" t="s">
        <v>250</v>
      </c>
    </row>
    <row r="162" spans="1:65" s="2" customFormat="1" ht="14.45" customHeight="1">
      <c r="A162" s="29"/>
      <c r="B162" s="141"/>
      <c r="C162" s="156" t="s">
        <v>251</v>
      </c>
      <c r="D162" s="156" t="s">
        <v>174</v>
      </c>
      <c r="E162" s="157" t="s">
        <v>252</v>
      </c>
      <c r="F162" s="158" t="s">
        <v>253</v>
      </c>
      <c r="G162" s="159" t="s">
        <v>249</v>
      </c>
      <c r="H162" s="160">
        <v>1</v>
      </c>
      <c r="I162" s="161"/>
      <c r="J162" s="162">
        <f t="shared" si="20"/>
        <v>0</v>
      </c>
      <c r="K162" s="163"/>
      <c r="L162" s="164"/>
      <c r="M162" s="165" t="s">
        <v>1</v>
      </c>
      <c r="N162" s="166" t="s">
        <v>39</v>
      </c>
      <c r="O162" s="55"/>
      <c r="P162" s="152">
        <f t="shared" si="21"/>
        <v>0</v>
      </c>
      <c r="Q162" s="152">
        <v>3.0999999999999999E-3</v>
      </c>
      <c r="R162" s="152">
        <f t="shared" si="22"/>
        <v>3.0999999999999999E-3</v>
      </c>
      <c r="S162" s="152">
        <v>0</v>
      </c>
      <c r="T162" s="153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147</v>
      </c>
      <c r="AT162" s="154" t="s">
        <v>174</v>
      </c>
      <c r="AU162" s="154" t="s">
        <v>123</v>
      </c>
      <c r="AY162" s="14" t="s">
        <v>116</v>
      </c>
      <c r="BE162" s="155">
        <f t="shared" si="24"/>
        <v>0</v>
      </c>
      <c r="BF162" s="155">
        <f t="shared" si="25"/>
        <v>0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4" t="s">
        <v>123</v>
      </c>
      <c r="BK162" s="155">
        <f t="shared" si="29"/>
        <v>0</v>
      </c>
      <c r="BL162" s="14" t="s">
        <v>122</v>
      </c>
      <c r="BM162" s="154" t="s">
        <v>254</v>
      </c>
    </row>
    <row r="163" spans="1:65" s="2" customFormat="1" ht="14.45" customHeight="1">
      <c r="A163" s="29"/>
      <c r="B163" s="141"/>
      <c r="C163" s="156" t="s">
        <v>255</v>
      </c>
      <c r="D163" s="156" t="s">
        <v>174</v>
      </c>
      <c r="E163" s="157" t="s">
        <v>256</v>
      </c>
      <c r="F163" s="158" t="s">
        <v>257</v>
      </c>
      <c r="G163" s="159" t="s">
        <v>249</v>
      </c>
      <c r="H163" s="160">
        <v>2</v>
      </c>
      <c r="I163" s="161"/>
      <c r="J163" s="162">
        <f t="shared" si="20"/>
        <v>0</v>
      </c>
      <c r="K163" s="163"/>
      <c r="L163" s="164"/>
      <c r="M163" s="165" t="s">
        <v>1</v>
      </c>
      <c r="N163" s="166" t="s">
        <v>39</v>
      </c>
      <c r="O163" s="55"/>
      <c r="P163" s="152">
        <f t="shared" si="21"/>
        <v>0</v>
      </c>
      <c r="Q163" s="152">
        <v>3.0999999999999999E-3</v>
      </c>
      <c r="R163" s="152">
        <f t="shared" si="22"/>
        <v>6.1999999999999998E-3</v>
      </c>
      <c r="S163" s="152">
        <v>0</v>
      </c>
      <c r="T163" s="153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147</v>
      </c>
      <c r="AT163" s="154" t="s">
        <v>174</v>
      </c>
      <c r="AU163" s="154" t="s">
        <v>123</v>
      </c>
      <c r="AY163" s="14" t="s">
        <v>116</v>
      </c>
      <c r="BE163" s="155">
        <f t="shared" si="24"/>
        <v>0</v>
      </c>
      <c r="BF163" s="155">
        <f t="shared" si="25"/>
        <v>0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4" t="s">
        <v>123</v>
      </c>
      <c r="BK163" s="155">
        <f t="shared" si="29"/>
        <v>0</v>
      </c>
      <c r="BL163" s="14" t="s">
        <v>122</v>
      </c>
      <c r="BM163" s="154" t="s">
        <v>258</v>
      </c>
    </row>
    <row r="164" spans="1:65" s="2" customFormat="1" ht="14.45" customHeight="1">
      <c r="A164" s="29"/>
      <c r="B164" s="141"/>
      <c r="C164" s="156" t="s">
        <v>259</v>
      </c>
      <c r="D164" s="156" t="s">
        <v>174</v>
      </c>
      <c r="E164" s="157" t="s">
        <v>260</v>
      </c>
      <c r="F164" s="158" t="s">
        <v>261</v>
      </c>
      <c r="G164" s="159" t="s">
        <v>249</v>
      </c>
      <c r="H164" s="160">
        <v>2</v>
      </c>
      <c r="I164" s="161"/>
      <c r="J164" s="162">
        <f t="shared" si="20"/>
        <v>0</v>
      </c>
      <c r="K164" s="163"/>
      <c r="L164" s="164"/>
      <c r="M164" s="165" t="s">
        <v>1</v>
      </c>
      <c r="N164" s="166" t="s">
        <v>39</v>
      </c>
      <c r="O164" s="55"/>
      <c r="P164" s="152">
        <f t="shared" si="21"/>
        <v>0</v>
      </c>
      <c r="Q164" s="152">
        <v>3.0999999999999999E-3</v>
      </c>
      <c r="R164" s="152">
        <f t="shared" si="22"/>
        <v>6.1999999999999998E-3</v>
      </c>
      <c r="S164" s="152">
        <v>0</v>
      </c>
      <c r="T164" s="153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147</v>
      </c>
      <c r="AT164" s="154" t="s">
        <v>174</v>
      </c>
      <c r="AU164" s="154" t="s">
        <v>123</v>
      </c>
      <c r="AY164" s="14" t="s">
        <v>116</v>
      </c>
      <c r="BE164" s="155">
        <f t="shared" si="24"/>
        <v>0</v>
      </c>
      <c r="BF164" s="155">
        <f t="shared" si="25"/>
        <v>0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4" t="s">
        <v>123</v>
      </c>
      <c r="BK164" s="155">
        <f t="shared" si="29"/>
        <v>0</v>
      </c>
      <c r="BL164" s="14" t="s">
        <v>122</v>
      </c>
      <c r="BM164" s="154" t="s">
        <v>262</v>
      </c>
    </row>
    <row r="165" spans="1:65" s="2" customFormat="1" ht="24.2" customHeight="1">
      <c r="A165" s="29"/>
      <c r="B165" s="141"/>
      <c r="C165" s="142" t="s">
        <v>263</v>
      </c>
      <c r="D165" s="142" t="s">
        <v>118</v>
      </c>
      <c r="E165" s="143" t="s">
        <v>264</v>
      </c>
      <c r="F165" s="144" t="s">
        <v>265</v>
      </c>
      <c r="G165" s="145" t="s">
        <v>266</v>
      </c>
      <c r="H165" s="146">
        <v>146.5</v>
      </c>
      <c r="I165" s="147"/>
      <c r="J165" s="148">
        <f t="shared" si="20"/>
        <v>0</v>
      </c>
      <c r="K165" s="149"/>
      <c r="L165" s="30"/>
      <c r="M165" s="150" t="s">
        <v>1</v>
      </c>
      <c r="N165" s="151" t="s">
        <v>39</v>
      </c>
      <c r="O165" s="55"/>
      <c r="P165" s="152">
        <f t="shared" si="21"/>
        <v>0</v>
      </c>
      <c r="Q165" s="152">
        <v>8.0000000000000007E-5</v>
      </c>
      <c r="R165" s="152">
        <f t="shared" si="22"/>
        <v>1.1720000000000001E-2</v>
      </c>
      <c r="S165" s="152">
        <v>0</v>
      </c>
      <c r="T165" s="153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122</v>
      </c>
      <c r="AT165" s="154" t="s">
        <v>118</v>
      </c>
      <c r="AU165" s="154" t="s">
        <v>123</v>
      </c>
      <c r="AY165" s="14" t="s">
        <v>116</v>
      </c>
      <c r="BE165" s="155">
        <f t="shared" si="24"/>
        <v>0</v>
      </c>
      <c r="BF165" s="155">
        <f t="shared" si="25"/>
        <v>0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14" t="s">
        <v>123</v>
      </c>
      <c r="BK165" s="155">
        <f t="shared" si="29"/>
        <v>0</v>
      </c>
      <c r="BL165" s="14" t="s">
        <v>122</v>
      </c>
      <c r="BM165" s="154" t="s">
        <v>267</v>
      </c>
    </row>
    <row r="166" spans="1:65" s="2" customFormat="1" ht="24.2" customHeight="1">
      <c r="A166" s="29"/>
      <c r="B166" s="141"/>
      <c r="C166" s="142" t="s">
        <v>268</v>
      </c>
      <c r="D166" s="142" t="s">
        <v>118</v>
      </c>
      <c r="E166" s="143" t="s">
        <v>269</v>
      </c>
      <c r="F166" s="144" t="s">
        <v>270</v>
      </c>
      <c r="G166" s="145" t="s">
        <v>266</v>
      </c>
      <c r="H166" s="146">
        <v>299.01</v>
      </c>
      <c r="I166" s="147"/>
      <c r="J166" s="148">
        <f t="shared" si="20"/>
        <v>0</v>
      </c>
      <c r="K166" s="149"/>
      <c r="L166" s="30"/>
      <c r="M166" s="150" t="s">
        <v>1</v>
      </c>
      <c r="N166" s="151" t="s">
        <v>39</v>
      </c>
      <c r="O166" s="55"/>
      <c r="P166" s="152">
        <f t="shared" si="21"/>
        <v>0</v>
      </c>
      <c r="Q166" s="152">
        <v>0.15112999999999999</v>
      </c>
      <c r="R166" s="152">
        <f t="shared" si="22"/>
        <v>45.189381299999994</v>
      </c>
      <c r="S166" s="152">
        <v>0</v>
      </c>
      <c r="T166" s="153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122</v>
      </c>
      <c r="AT166" s="154" t="s">
        <v>118</v>
      </c>
      <c r="AU166" s="154" t="s">
        <v>123</v>
      </c>
      <c r="AY166" s="14" t="s">
        <v>116</v>
      </c>
      <c r="BE166" s="155">
        <f t="shared" si="24"/>
        <v>0</v>
      </c>
      <c r="BF166" s="155">
        <f t="shared" si="25"/>
        <v>0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14" t="s">
        <v>123</v>
      </c>
      <c r="BK166" s="155">
        <f t="shared" si="29"/>
        <v>0</v>
      </c>
      <c r="BL166" s="14" t="s">
        <v>122</v>
      </c>
      <c r="BM166" s="154" t="s">
        <v>271</v>
      </c>
    </row>
    <row r="167" spans="1:65" s="2" customFormat="1" ht="14.45" customHeight="1">
      <c r="A167" s="29"/>
      <c r="B167" s="141"/>
      <c r="C167" s="156" t="s">
        <v>272</v>
      </c>
      <c r="D167" s="156" t="s">
        <v>174</v>
      </c>
      <c r="E167" s="157" t="s">
        <v>273</v>
      </c>
      <c r="F167" s="158" t="s">
        <v>274</v>
      </c>
      <c r="G167" s="159" t="s">
        <v>249</v>
      </c>
      <c r="H167" s="160">
        <v>302</v>
      </c>
      <c r="I167" s="161"/>
      <c r="J167" s="162">
        <f t="shared" si="20"/>
        <v>0</v>
      </c>
      <c r="K167" s="163"/>
      <c r="L167" s="164"/>
      <c r="M167" s="165" t="s">
        <v>1</v>
      </c>
      <c r="N167" s="166" t="s">
        <v>39</v>
      </c>
      <c r="O167" s="55"/>
      <c r="P167" s="152">
        <f t="shared" si="21"/>
        <v>0</v>
      </c>
      <c r="Q167" s="152">
        <v>4.8000000000000001E-2</v>
      </c>
      <c r="R167" s="152">
        <f t="shared" si="22"/>
        <v>14.496</v>
      </c>
      <c r="S167" s="152">
        <v>0</v>
      </c>
      <c r="T167" s="153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147</v>
      </c>
      <c r="AT167" s="154" t="s">
        <v>174</v>
      </c>
      <c r="AU167" s="154" t="s">
        <v>123</v>
      </c>
      <c r="AY167" s="14" t="s">
        <v>116</v>
      </c>
      <c r="BE167" s="155">
        <f t="shared" si="24"/>
        <v>0</v>
      </c>
      <c r="BF167" s="155">
        <f t="shared" si="25"/>
        <v>0</v>
      </c>
      <c r="BG167" s="155">
        <f t="shared" si="26"/>
        <v>0</v>
      </c>
      <c r="BH167" s="155">
        <f t="shared" si="27"/>
        <v>0</v>
      </c>
      <c r="BI167" s="155">
        <f t="shared" si="28"/>
        <v>0</v>
      </c>
      <c r="BJ167" s="14" t="s">
        <v>123</v>
      </c>
      <c r="BK167" s="155">
        <f t="shared" si="29"/>
        <v>0</v>
      </c>
      <c r="BL167" s="14" t="s">
        <v>122</v>
      </c>
      <c r="BM167" s="154" t="s">
        <v>275</v>
      </c>
    </row>
    <row r="168" spans="1:65" s="2" customFormat="1" ht="24.2" customHeight="1">
      <c r="A168" s="29"/>
      <c r="B168" s="141"/>
      <c r="C168" s="142" t="s">
        <v>276</v>
      </c>
      <c r="D168" s="142" t="s">
        <v>118</v>
      </c>
      <c r="E168" s="143" t="s">
        <v>277</v>
      </c>
      <c r="F168" s="144" t="s">
        <v>278</v>
      </c>
      <c r="G168" s="145" t="s">
        <v>266</v>
      </c>
      <c r="H168" s="146">
        <v>15</v>
      </c>
      <c r="I168" s="147"/>
      <c r="J168" s="148">
        <f t="shared" si="20"/>
        <v>0</v>
      </c>
      <c r="K168" s="149"/>
      <c r="L168" s="30"/>
      <c r="M168" s="150" t="s">
        <v>1</v>
      </c>
      <c r="N168" s="151" t="s">
        <v>39</v>
      </c>
      <c r="O168" s="55"/>
      <c r="P168" s="152">
        <f t="shared" si="21"/>
        <v>0</v>
      </c>
      <c r="Q168" s="152">
        <v>1.23387</v>
      </c>
      <c r="R168" s="152">
        <f t="shared" si="22"/>
        <v>18.508050000000001</v>
      </c>
      <c r="S168" s="152">
        <v>0</v>
      </c>
      <c r="T168" s="153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122</v>
      </c>
      <c r="AT168" s="154" t="s">
        <v>118</v>
      </c>
      <c r="AU168" s="154" t="s">
        <v>123</v>
      </c>
      <c r="AY168" s="14" t="s">
        <v>116</v>
      </c>
      <c r="BE168" s="155">
        <f t="shared" si="24"/>
        <v>0</v>
      </c>
      <c r="BF168" s="155">
        <f t="shared" si="25"/>
        <v>0</v>
      </c>
      <c r="BG168" s="155">
        <f t="shared" si="26"/>
        <v>0</v>
      </c>
      <c r="BH168" s="155">
        <f t="shared" si="27"/>
        <v>0</v>
      </c>
      <c r="BI168" s="155">
        <f t="shared" si="28"/>
        <v>0</v>
      </c>
      <c r="BJ168" s="14" t="s">
        <v>123</v>
      </c>
      <c r="BK168" s="155">
        <f t="shared" si="29"/>
        <v>0</v>
      </c>
      <c r="BL168" s="14" t="s">
        <v>122</v>
      </c>
      <c r="BM168" s="154" t="s">
        <v>279</v>
      </c>
    </row>
    <row r="169" spans="1:65" s="2" customFormat="1" ht="24.2" customHeight="1">
      <c r="A169" s="29"/>
      <c r="B169" s="141"/>
      <c r="C169" s="156" t="s">
        <v>280</v>
      </c>
      <c r="D169" s="156" t="s">
        <v>174</v>
      </c>
      <c r="E169" s="157" t="s">
        <v>281</v>
      </c>
      <c r="F169" s="158" t="s">
        <v>282</v>
      </c>
      <c r="G169" s="159" t="s">
        <v>249</v>
      </c>
      <c r="H169" s="160">
        <v>6</v>
      </c>
      <c r="I169" s="161"/>
      <c r="J169" s="162">
        <f t="shared" si="20"/>
        <v>0</v>
      </c>
      <c r="K169" s="163"/>
      <c r="L169" s="164"/>
      <c r="M169" s="165" t="s">
        <v>1</v>
      </c>
      <c r="N169" s="166" t="s">
        <v>39</v>
      </c>
      <c r="O169" s="55"/>
      <c r="P169" s="152">
        <f t="shared" si="21"/>
        <v>0</v>
      </c>
      <c r="Q169" s="152">
        <v>1.46</v>
      </c>
      <c r="R169" s="152">
        <f t="shared" si="22"/>
        <v>8.76</v>
      </c>
      <c r="S169" s="152">
        <v>0</v>
      </c>
      <c r="T169" s="153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147</v>
      </c>
      <c r="AT169" s="154" t="s">
        <v>174</v>
      </c>
      <c r="AU169" s="154" t="s">
        <v>123</v>
      </c>
      <c r="AY169" s="14" t="s">
        <v>116</v>
      </c>
      <c r="BE169" s="155">
        <f t="shared" si="24"/>
        <v>0</v>
      </c>
      <c r="BF169" s="155">
        <f t="shared" si="25"/>
        <v>0</v>
      </c>
      <c r="BG169" s="155">
        <f t="shared" si="26"/>
        <v>0</v>
      </c>
      <c r="BH169" s="155">
        <f t="shared" si="27"/>
        <v>0</v>
      </c>
      <c r="BI169" s="155">
        <f t="shared" si="28"/>
        <v>0</v>
      </c>
      <c r="BJ169" s="14" t="s">
        <v>123</v>
      </c>
      <c r="BK169" s="155">
        <f t="shared" si="29"/>
        <v>0</v>
      </c>
      <c r="BL169" s="14" t="s">
        <v>122</v>
      </c>
      <c r="BM169" s="154" t="s">
        <v>283</v>
      </c>
    </row>
    <row r="170" spans="1:65" s="2" customFormat="1" ht="24.2" customHeight="1">
      <c r="A170" s="29"/>
      <c r="B170" s="141"/>
      <c r="C170" s="142" t="s">
        <v>284</v>
      </c>
      <c r="D170" s="142" t="s">
        <v>118</v>
      </c>
      <c r="E170" s="143" t="s">
        <v>285</v>
      </c>
      <c r="F170" s="144" t="s">
        <v>286</v>
      </c>
      <c r="G170" s="145" t="s">
        <v>121</v>
      </c>
      <c r="H170" s="146">
        <v>4.2460000000000004</v>
      </c>
      <c r="I170" s="147"/>
      <c r="J170" s="148">
        <f t="shared" si="20"/>
        <v>0</v>
      </c>
      <c r="K170" s="149"/>
      <c r="L170" s="30"/>
      <c r="M170" s="150" t="s">
        <v>1</v>
      </c>
      <c r="N170" s="151" t="s">
        <v>39</v>
      </c>
      <c r="O170" s="55"/>
      <c r="P170" s="152">
        <f t="shared" si="21"/>
        <v>0</v>
      </c>
      <c r="Q170" s="152">
        <v>2.2034600000000002</v>
      </c>
      <c r="R170" s="152">
        <f t="shared" si="22"/>
        <v>9.3558911600000023</v>
      </c>
      <c r="S170" s="152">
        <v>0</v>
      </c>
      <c r="T170" s="153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122</v>
      </c>
      <c r="AT170" s="154" t="s">
        <v>118</v>
      </c>
      <c r="AU170" s="154" t="s">
        <v>123</v>
      </c>
      <c r="AY170" s="14" t="s">
        <v>116</v>
      </c>
      <c r="BE170" s="155">
        <f t="shared" si="24"/>
        <v>0</v>
      </c>
      <c r="BF170" s="155">
        <f t="shared" si="25"/>
        <v>0</v>
      </c>
      <c r="BG170" s="155">
        <f t="shared" si="26"/>
        <v>0</v>
      </c>
      <c r="BH170" s="155">
        <f t="shared" si="27"/>
        <v>0</v>
      </c>
      <c r="BI170" s="155">
        <f t="shared" si="28"/>
        <v>0</v>
      </c>
      <c r="BJ170" s="14" t="s">
        <v>123</v>
      </c>
      <c r="BK170" s="155">
        <f t="shared" si="29"/>
        <v>0</v>
      </c>
      <c r="BL170" s="14" t="s">
        <v>122</v>
      </c>
      <c r="BM170" s="154" t="s">
        <v>287</v>
      </c>
    </row>
    <row r="171" spans="1:65" s="2" customFormat="1" ht="24.2" customHeight="1">
      <c r="A171" s="29"/>
      <c r="B171" s="141"/>
      <c r="C171" s="142" t="s">
        <v>288</v>
      </c>
      <c r="D171" s="142" t="s">
        <v>118</v>
      </c>
      <c r="E171" s="143" t="s">
        <v>289</v>
      </c>
      <c r="F171" s="144" t="s">
        <v>290</v>
      </c>
      <c r="G171" s="145" t="s">
        <v>249</v>
      </c>
      <c r="H171" s="146">
        <v>12</v>
      </c>
      <c r="I171" s="147"/>
      <c r="J171" s="148">
        <f t="shared" si="20"/>
        <v>0</v>
      </c>
      <c r="K171" s="149"/>
      <c r="L171" s="30"/>
      <c r="M171" s="150" t="s">
        <v>1</v>
      </c>
      <c r="N171" s="151" t="s">
        <v>39</v>
      </c>
      <c r="O171" s="55"/>
      <c r="P171" s="152">
        <f t="shared" si="21"/>
        <v>0</v>
      </c>
      <c r="Q171" s="152">
        <v>0.14543</v>
      </c>
      <c r="R171" s="152">
        <f t="shared" si="22"/>
        <v>1.74516</v>
      </c>
      <c r="S171" s="152">
        <v>0</v>
      </c>
      <c r="T171" s="153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122</v>
      </c>
      <c r="AT171" s="154" t="s">
        <v>118</v>
      </c>
      <c r="AU171" s="154" t="s">
        <v>123</v>
      </c>
      <c r="AY171" s="14" t="s">
        <v>116</v>
      </c>
      <c r="BE171" s="155">
        <f t="shared" si="24"/>
        <v>0</v>
      </c>
      <c r="BF171" s="155">
        <f t="shared" si="25"/>
        <v>0</v>
      </c>
      <c r="BG171" s="155">
        <f t="shared" si="26"/>
        <v>0</v>
      </c>
      <c r="BH171" s="155">
        <f t="shared" si="27"/>
        <v>0</v>
      </c>
      <c r="BI171" s="155">
        <f t="shared" si="28"/>
        <v>0</v>
      </c>
      <c r="BJ171" s="14" t="s">
        <v>123</v>
      </c>
      <c r="BK171" s="155">
        <f t="shared" si="29"/>
        <v>0</v>
      </c>
      <c r="BL171" s="14" t="s">
        <v>122</v>
      </c>
      <c r="BM171" s="154" t="s">
        <v>291</v>
      </c>
    </row>
    <row r="172" spans="1:65" s="2" customFormat="1" ht="24.2" customHeight="1">
      <c r="A172" s="29"/>
      <c r="B172" s="141"/>
      <c r="C172" s="156" t="s">
        <v>292</v>
      </c>
      <c r="D172" s="156" t="s">
        <v>174</v>
      </c>
      <c r="E172" s="157" t="s">
        <v>293</v>
      </c>
      <c r="F172" s="158" t="s">
        <v>294</v>
      </c>
      <c r="G172" s="159" t="s">
        <v>249</v>
      </c>
      <c r="H172" s="160">
        <v>12</v>
      </c>
      <c r="I172" s="161"/>
      <c r="J172" s="162">
        <f t="shared" si="20"/>
        <v>0</v>
      </c>
      <c r="K172" s="163"/>
      <c r="L172" s="164"/>
      <c r="M172" s="165" t="s">
        <v>1</v>
      </c>
      <c r="N172" s="166" t="s">
        <v>39</v>
      </c>
      <c r="O172" s="55"/>
      <c r="P172" s="152">
        <f t="shared" si="21"/>
        <v>0</v>
      </c>
      <c r="Q172" s="152">
        <v>2.1499999999999998E-2</v>
      </c>
      <c r="R172" s="152">
        <f t="shared" si="22"/>
        <v>0.25800000000000001</v>
      </c>
      <c r="S172" s="152">
        <v>0</v>
      </c>
      <c r="T172" s="153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147</v>
      </c>
      <c r="AT172" s="154" t="s">
        <v>174</v>
      </c>
      <c r="AU172" s="154" t="s">
        <v>123</v>
      </c>
      <c r="AY172" s="14" t="s">
        <v>116</v>
      </c>
      <c r="BE172" s="155">
        <f t="shared" si="24"/>
        <v>0</v>
      </c>
      <c r="BF172" s="155">
        <f t="shared" si="25"/>
        <v>0</v>
      </c>
      <c r="BG172" s="155">
        <f t="shared" si="26"/>
        <v>0</v>
      </c>
      <c r="BH172" s="155">
        <f t="shared" si="27"/>
        <v>0</v>
      </c>
      <c r="BI172" s="155">
        <f t="shared" si="28"/>
        <v>0</v>
      </c>
      <c r="BJ172" s="14" t="s">
        <v>123</v>
      </c>
      <c r="BK172" s="155">
        <f t="shared" si="29"/>
        <v>0</v>
      </c>
      <c r="BL172" s="14" t="s">
        <v>122</v>
      </c>
      <c r="BM172" s="154" t="s">
        <v>295</v>
      </c>
    </row>
    <row r="173" spans="1:65" s="2" customFormat="1" ht="24.2" customHeight="1">
      <c r="A173" s="29"/>
      <c r="B173" s="141"/>
      <c r="C173" s="156" t="s">
        <v>296</v>
      </c>
      <c r="D173" s="156" t="s">
        <v>174</v>
      </c>
      <c r="E173" s="157" t="s">
        <v>297</v>
      </c>
      <c r="F173" s="158" t="s">
        <v>298</v>
      </c>
      <c r="G173" s="159" t="s">
        <v>249</v>
      </c>
      <c r="H173" s="160">
        <v>12</v>
      </c>
      <c r="I173" s="161"/>
      <c r="J173" s="162">
        <f t="shared" si="20"/>
        <v>0</v>
      </c>
      <c r="K173" s="163"/>
      <c r="L173" s="164"/>
      <c r="M173" s="165" t="s">
        <v>1</v>
      </c>
      <c r="N173" s="166" t="s">
        <v>39</v>
      </c>
      <c r="O173" s="55"/>
      <c r="P173" s="152">
        <f t="shared" si="21"/>
        <v>0</v>
      </c>
      <c r="Q173" s="152">
        <v>3.6999999999999999E-4</v>
      </c>
      <c r="R173" s="152">
        <f t="shared" si="22"/>
        <v>4.4399999999999995E-3</v>
      </c>
      <c r="S173" s="152">
        <v>0</v>
      </c>
      <c r="T173" s="153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147</v>
      </c>
      <c r="AT173" s="154" t="s">
        <v>174</v>
      </c>
      <c r="AU173" s="154" t="s">
        <v>123</v>
      </c>
      <c r="AY173" s="14" t="s">
        <v>116</v>
      </c>
      <c r="BE173" s="155">
        <f t="shared" si="24"/>
        <v>0</v>
      </c>
      <c r="BF173" s="155">
        <f t="shared" si="25"/>
        <v>0</v>
      </c>
      <c r="BG173" s="155">
        <f t="shared" si="26"/>
        <v>0</v>
      </c>
      <c r="BH173" s="155">
        <f t="shared" si="27"/>
        <v>0</v>
      </c>
      <c r="BI173" s="155">
        <f t="shared" si="28"/>
        <v>0</v>
      </c>
      <c r="BJ173" s="14" t="s">
        <v>123</v>
      </c>
      <c r="BK173" s="155">
        <f t="shared" si="29"/>
        <v>0</v>
      </c>
      <c r="BL173" s="14" t="s">
        <v>122</v>
      </c>
      <c r="BM173" s="154" t="s">
        <v>299</v>
      </c>
    </row>
    <row r="174" spans="1:65" s="2" customFormat="1" ht="37.9" customHeight="1">
      <c r="A174" s="29"/>
      <c r="B174" s="141"/>
      <c r="C174" s="156" t="s">
        <v>300</v>
      </c>
      <c r="D174" s="156" t="s">
        <v>174</v>
      </c>
      <c r="E174" s="157" t="s">
        <v>301</v>
      </c>
      <c r="F174" s="158" t="s">
        <v>302</v>
      </c>
      <c r="G174" s="159" t="s">
        <v>249</v>
      </c>
      <c r="H174" s="160">
        <v>12</v>
      </c>
      <c r="I174" s="161"/>
      <c r="J174" s="162">
        <f t="shared" si="20"/>
        <v>0</v>
      </c>
      <c r="K174" s="163"/>
      <c r="L174" s="164"/>
      <c r="M174" s="165" t="s">
        <v>1</v>
      </c>
      <c r="N174" s="166" t="s">
        <v>39</v>
      </c>
      <c r="O174" s="55"/>
      <c r="P174" s="152">
        <f t="shared" si="21"/>
        <v>0</v>
      </c>
      <c r="Q174" s="152">
        <v>5.3E-3</v>
      </c>
      <c r="R174" s="152">
        <f t="shared" si="22"/>
        <v>6.3600000000000004E-2</v>
      </c>
      <c r="S174" s="152">
        <v>0</v>
      </c>
      <c r="T174" s="153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147</v>
      </c>
      <c r="AT174" s="154" t="s">
        <v>174</v>
      </c>
      <c r="AU174" s="154" t="s">
        <v>123</v>
      </c>
      <c r="AY174" s="14" t="s">
        <v>116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4" t="s">
        <v>123</v>
      </c>
      <c r="BK174" s="155">
        <f t="shared" si="29"/>
        <v>0</v>
      </c>
      <c r="BL174" s="14" t="s">
        <v>122</v>
      </c>
      <c r="BM174" s="154" t="s">
        <v>303</v>
      </c>
    </row>
    <row r="175" spans="1:65" s="12" customFormat="1" ht="22.9" customHeight="1">
      <c r="B175" s="128"/>
      <c r="D175" s="129" t="s">
        <v>72</v>
      </c>
      <c r="E175" s="139" t="s">
        <v>304</v>
      </c>
      <c r="F175" s="139" t="s">
        <v>305</v>
      </c>
      <c r="I175" s="131"/>
      <c r="J175" s="140">
        <f>BK175</f>
        <v>0</v>
      </c>
      <c r="L175" s="128"/>
      <c r="M175" s="133"/>
      <c r="N175" s="134"/>
      <c r="O175" s="134"/>
      <c r="P175" s="135">
        <f>P176</f>
        <v>0</v>
      </c>
      <c r="Q175" s="134"/>
      <c r="R175" s="135">
        <f>R176</f>
        <v>0</v>
      </c>
      <c r="S175" s="134"/>
      <c r="T175" s="136">
        <f>T176</f>
        <v>0</v>
      </c>
      <c r="AR175" s="129" t="s">
        <v>81</v>
      </c>
      <c r="AT175" s="137" t="s">
        <v>72</v>
      </c>
      <c r="AU175" s="137" t="s">
        <v>81</v>
      </c>
      <c r="AY175" s="129" t="s">
        <v>116</v>
      </c>
      <c r="BK175" s="138">
        <f>BK176</f>
        <v>0</v>
      </c>
    </row>
    <row r="176" spans="1:65" s="2" customFormat="1" ht="24.2" customHeight="1">
      <c r="A176" s="29"/>
      <c r="B176" s="141"/>
      <c r="C176" s="142" t="s">
        <v>306</v>
      </c>
      <c r="D176" s="142" t="s">
        <v>118</v>
      </c>
      <c r="E176" s="143" t="s">
        <v>307</v>
      </c>
      <c r="F176" s="144" t="s">
        <v>308</v>
      </c>
      <c r="G176" s="145" t="s">
        <v>162</v>
      </c>
      <c r="H176" s="146">
        <v>1368.153</v>
      </c>
      <c r="I176" s="147"/>
      <c r="J176" s="148">
        <f>ROUND(I176*H176,2)</f>
        <v>0</v>
      </c>
      <c r="K176" s="149"/>
      <c r="L176" s="30"/>
      <c r="M176" s="150" t="s">
        <v>1</v>
      </c>
      <c r="N176" s="151" t="s">
        <v>39</v>
      </c>
      <c r="O176" s="55"/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122</v>
      </c>
      <c r="AT176" s="154" t="s">
        <v>118</v>
      </c>
      <c r="AU176" s="154" t="s">
        <v>123</v>
      </c>
      <c r="AY176" s="14" t="s">
        <v>116</v>
      </c>
      <c r="BE176" s="155">
        <f>IF(N176="základná",J176,0)</f>
        <v>0</v>
      </c>
      <c r="BF176" s="155">
        <f>IF(N176="znížená",J176,0)</f>
        <v>0</v>
      </c>
      <c r="BG176" s="155">
        <f>IF(N176="zákl. prenesená",J176,0)</f>
        <v>0</v>
      </c>
      <c r="BH176" s="155">
        <f>IF(N176="zníž. prenesená",J176,0)</f>
        <v>0</v>
      </c>
      <c r="BI176" s="155">
        <f>IF(N176="nulová",J176,0)</f>
        <v>0</v>
      </c>
      <c r="BJ176" s="14" t="s">
        <v>123</v>
      </c>
      <c r="BK176" s="155">
        <f>ROUND(I176*H176,2)</f>
        <v>0</v>
      </c>
      <c r="BL176" s="14" t="s">
        <v>122</v>
      </c>
      <c r="BM176" s="154" t="s">
        <v>309</v>
      </c>
    </row>
    <row r="177" spans="1:65" s="12" customFormat="1" ht="25.9" customHeight="1">
      <c r="B177" s="128"/>
      <c r="D177" s="129" t="s">
        <v>72</v>
      </c>
      <c r="E177" s="130" t="s">
        <v>310</v>
      </c>
      <c r="F177" s="130" t="s">
        <v>311</v>
      </c>
      <c r="I177" s="131"/>
      <c r="J177" s="132">
        <f>BK177</f>
        <v>0</v>
      </c>
      <c r="L177" s="128"/>
      <c r="M177" s="133"/>
      <c r="N177" s="134"/>
      <c r="O177" s="134"/>
      <c r="P177" s="135">
        <f>P178</f>
        <v>0</v>
      </c>
      <c r="Q177" s="134"/>
      <c r="R177" s="135">
        <f>R178</f>
        <v>0</v>
      </c>
      <c r="S177" s="134"/>
      <c r="T177" s="136">
        <f>T178</f>
        <v>0</v>
      </c>
      <c r="AR177" s="129" t="s">
        <v>122</v>
      </c>
      <c r="AT177" s="137" t="s">
        <v>72</v>
      </c>
      <c r="AU177" s="137" t="s">
        <v>73</v>
      </c>
      <c r="AY177" s="129" t="s">
        <v>116</v>
      </c>
      <c r="BK177" s="138">
        <f>BK178</f>
        <v>0</v>
      </c>
    </row>
    <row r="178" spans="1:65" s="2" customFormat="1" ht="14.45" customHeight="1">
      <c r="A178" s="29"/>
      <c r="B178" s="141"/>
      <c r="C178" s="142" t="s">
        <v>312</v>
      </c>
      <c r="D178" s="142" t="s">
        <v>118</v>
      </c>
      <c r="E178" s="143" t="s">
        <v>313</v>
      </c>
      <c r="F178" s="144" t="s">
        <v>314</v>
      </c>
      <c r="G178" s="145" t="s">
        <v>249</v>
      </c>
      <c r="H178" s="146">
        <v>1</v>
      </c>
      <c r="I178" s="147"/>
      <c r="J178" s="148">
        <f>ROUND(I178*H178,2)</f>
        <v>0</v>
      </c>
      <c r="K178" s="149"/>
      <c r="L178" s="30"/>
      <c r="M178" s="167" t="s">
        <v>1</v>
      </c>
      <c r="N178" s="168" t="s">
        <v>39</v>
      </c>
      <c r="O178" s="169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315</v>
      </c>
      <c r="AT178" s="154" t="s">
        <v>118</v>
      </c>
      <c r="AU178" s="154" t="s">
        <v>81</v>
      </c>
      <c r="AY178" s="14" t="s">
        <v>116</v>
      </c>
      <c r="BE178" s="155">
        <f>IF(N178="základná",J178,0)</f>
        <v>0</v>
      </c>
      <c r="BF178" s="155">
        <f>IF(N178="znížená",J178,0)</f>
        <v>0</v>
      </c>
      <c r="BG178" s="155">
        <f>IF(N178="zákl. prenesená",J178,0)</f>
        <v>0</v>
      </c>
      <c r="BH178" s="155">
        <f>IF(N178="zníž. prenesená",J178,0)</f>
        <v>0</v>
      </c>
      <c r="BI178" s="155">
        <f>IF(N178="nulová",J178,0)</f>
        <v>0</v>
      </c>
      <c r="BJ178" s="14" t="s">
        <v>123</v>
      </c>
      <c r="BK178" s="155">
        <f>ROUND(I178*H178,2)</f>
        <v>0</v>
      </c>
      <c r="BL178" s="14" t="s">
        <v>315</v>
      </c>
      <c r="BM178" s="154" t="s">
        <v>316</v>
      </c>
    </row>
    <row r="179" spans="1:65" s="2" customFormat="1" ht="6.95" customHeight="1">
      <c r="A179" s="29"/>
      <c r="B179" s="44"/>
      <c r="C179" s="45"/>
      <c r="D179" s="45"/>
      <c r="E179" s="45"/>
      <c r="F179" s="45"/>
      <c r="G179" s="45"/>
      <c r="H179" s="45"/>
      <c r="I179" s="45"/>
      <c r="J179" s="45"/>
      <c r="K179" s="45"/>
      <c r="L179" s="30"/>
      <c r="M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</row>
  </sheetData>
  <autoFilter ref="C123:K178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4"/>
  <sheetViews>
    <sheetView showGridLines="0" tabSelected="1" topLeftCell="A13" workbookViewId="0">
      <selection activeCell="Z96" sqref="Z9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9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86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3" t="str">
        <f>'Rekapitulácia stavby'!K6</f>
        <v>Relaxačné centrum Kubko</v>
      </c>
      <c r="F7" s="214"/>
      <c r="G7" s="214"/>
      <c r="H7" s="214"/>
      <c r="L7" s="17"/>
    </row>
    <row r="8" spans="1:46" s="2" customFormat="1" ht="12" customHeight="1">
      <c r="A8" s="29"/>
      <c r="B8" s="30"/>
      <c r="C8" s="29"/>
      <c r="D8" s="24" t="s">
        <v>87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0" t="s">
        <v>317</v>
      </c>
      <c r="F9" s="212"/>
      <c r="G9" s="212"/>
      <c r="H9" s="212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/>
      <c r="F18" s="176"/>
      <c r="G18" s="176"/>
      <c r="H18" s="176"/>
      <c r="I18" s="24" t="s">
        <v>25</v>
      </c>
      <c r="J18" s="25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181" t="s">
        <v>1</v>
      </c>
      <c r="F27" s="181"/>
      <c r="G27" s="181"/>
      <c r="H27" s="18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ROUND(J119,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37</v>
      </c>
      <c r="E33" s="24" t="s">
        <v>38</v>
      </c>
      <c r="F33" s="96">
        <f>ROUND((SUM(BE119:BE213)),  2)</f>
        <v>0</v>
      </c>
      <c r="G33" s="29"/>
      <c r="H33" s="29"/>
      <c r="I33" s="97">
        <v>0.2</v>
      </c>
      <c r="J33" s="96">
        <f>ROUND(((SUM(BE119:BE213))*I33),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39</v>
      </c>
      <c r="F34" s="96">
        <f>ROUND((SUM(BF119:BF213)),  2)</f>
        <v>0</v>
      </c>
      <c r="G34" s="29"/>
      <c r="H34" s="29"/>
      <c r="I34" s="97">
        <v>0.2</v>
      </c>
      <c r="J34" s="96">
        <f>ROUND(((SUM(BF119:BF213))*I34),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96">
        <f>ROUND((SUM(BG119:BG213)),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96">
        <f>ROUND((SUM(BH119:BH213)),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96">
        <f>ROUND((SUM(BI119:BI213)),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3" t="str">
        <f>E7</f>
        <v>Relaxačné centrum Kubko</v>
      </c>
      <c r="F85" s="214"/>
      <c r="G85" s="214"/>
      <c r="H85" s="21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0" t="str">
        <f>E9</f>
        <v>02 - Parkovacia závora, nabíjacia stanica, elektroinštalácia</v>
      </c>
      <c r="F87" s="212"/>
      <c r="G87" s="212"/>
      <c r="H87" s="212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Hrabušice</v>
      </c>
      <c r="G89" s="29"/>
      <c r="H89" s="29"/>
      <c r="I89" s="24" t="s">
        <v>21</v>
      </c>
      <c r="J89" s="52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customHeight="1">
      <c r="A91" s="29"/>
      <c r="B91" s="30"/>
      <c r="C91" s="24" t="s">
        <v>22</v>
      </c>
      <c r="D91" s="29"/>
      <c r="E91" s="29"/>
      <c r="F91" s="22" t="str">
        <f>E15</f>
        <v>Pohoda Services, s.r.o., Spišská Nová Ves</v>
      </c>
      <c r="G91" s="29"/>
      <c r="H91" s="29"/>
      <c r="I91" s="24" t="s">
        <v>28</v>
      </c>
      <c r="J91" s="27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/>
      </c>
      <c r="G92" s="29"/>
      <c r="H92" s="29"/>
      <c r="I92" s="24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90</v>
      </c>
      <c r="D94" s="98"/>
      <c r="E94" s="98"/>
      <c r="F94" s="98"/>
      <c r="G94" s="98"/>
      <c r="H94" s="98"/>
      <c r="I94" s="98"/>
      <c r="J94" s="107" t="s">
        <v>91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92</v>
      </c>
      <c r="D96" s="29"/>
      <c r="E96" s="29"/>
      <c r="F96" s="29"/>
      <c r="G96" s="29"/>
      <c r="H96" s="29"/>
      <c r="I96" s="29"/>
      <c r="J96" s="68">
        <f>J119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1:31" s="9" customFormat="1" ht="24.95" customHeight="1">
      <c r="B97" s="109"/>
      <c r="D97" s="110" t="s">
        <v>318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1:31" s="10" customFormat="1" ht="19.899999999999999" customHeight="1">
      <c r="B98" s="113"/>
      <c r="D98" s="114" t="s">
        <v>319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1:31" s="10" customFormat="1" ht="19.899999999999999" customHeight="1">
      <c r="B99" s="113"/>
      <c r="D99" s="114" t="s">
        <v>320</v>
      </c>
      <c r="E99" s="115"/>
      <c r="F99" s="115"/>
      <c r="G99" s="115"/>
      <c r="H99" s="115"/>
      <c r="I99" s="115"/>
      <c r="J99" s="116">
        <f>J204</f>
        <v>0</v>
      </c>
      <c r="L99" s="113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5" customHeight="1">
      <c r="A101" s="29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95" customHeight="1">
      <c r="A105" s="29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5" customHeight="1">
      <c r="A106" s="29"/>
      <c r="B106" s="30"/>
      <c r="C106" s="18" t="s">
        <v>102</v>
      </c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15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13" t="str">
        <f>E7</f>
        <v>Relaxačné centrum Kubko</v>
      </c>
      <c r="F109" s="214"/>
      <c r="G109" s="214"/>
      <c r="H109" s="214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87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10" t="str">
        <f>E9</f>
        <v>02 - Parkovacia závora, nabíjacia stanica, elektroinštalácia</v>
      </c>
      <c r="F111" s="212"/>
      <c r="G111" s="212"/>
      <c r="H111" s="212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19</v>
      </c>
      <c r="D113" s="29"/>
      <c r="E113" s="29"/>
      <c r="F113" s="22" t="str">
        <f>F12</f>
        <v>Hrabušice</v>
      </c>
      <c r="G113" s="29"/>
      <c r="H113" s="29"/>
      <c r="I113" s="24" t="s">
        <v>21</v>
      </c>
      <c r="J113" s="52" t="str">
        <f>IF(J12="","",J12)</f>
        <v/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5.7" customHeight="1">
      <c r="A115" s="29"/>
      <c r="B115" s="30"/>
      <c r="C115" s="24" t="s">
        <v>22</v>
      </c>
      <c r="D115" s="29"/>
      <c r="E115" s="29"/>
      <c r="F115" s="22" t="str">
        <f>E15</f>
        <v>Pohoda Services, s.r.o., Spišská Nová Ves</v>
      </c>
      <c r="G115" s="29"/>
      <c r="H115" s="29"/>
      <c r="I115" s="24" t="s">
        <v>28</v>
      </c>
      <c r="J115" s="27">
        <f>E21</f>
        <v>0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26</v>
      </c>
      <c r="D116" s="29"/>
      <c r="E116" s="29"/>
      <c r="F116" s="22" t="str">
        <f>IF(E18="","",E18)</f>
        <v/>
      </c>
      <c r="G116" s="29"/>
      <c r="H116" s="29"/>
      <c r="I116" s="24" t="s">
        <v>30</v>
      </c>
      <c r="J116" s="27" t="str">
        <f>E24</f>
        <v xml:space="preserve">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17"/>
      <c r="B118" s="118"/>
      <c r="C118" s="119" t="s">
        <v>103</v>
      </c>
      <c r="D118" s="120" t="s">
        <v>58</v>
      </c>
      <c r="E118" s="120" t="s">
        <v>54</v>
      </c>
      <c r="F118" s="120" t="s">
        <v>55</v>
      </c>
      <c r="G118" s="120" t="s">
        <v>104</v>
      </c>
      <c r="H118" s="120" t="s">
        <v>105</v>
      </c>
      <c r="I118" s="120" t="s">
        <v>106</v>
      </c>
      <c r="J118" s="121" t="s">
        <v>91</v>
      </c>
      <c r="K118" s="122" t="s">
        <v>107</v>
      </c>
      <c r="L118" s="123"/>
      <c r="M118" s="59" t="s">
        <v>1</v>
      </c>
      <c r="N118" s="60" t="s">
        <v>37</v>
      </c>
      <c r="O118" s="60" t="s">
        <v>108</v>
      </c>
      <c r="P118" s="60" t="s">
        <v>109</v>
      </c>
      <c r="Q118" s="60" t="s">
        <v>110</v>
      </c>
      <c r="R118" s="60" t="s">
        <v>111</v>
      </c>
      <c r="S118" s="60" t="s">
        <v>112</v>
      </c>
      <c r="T118" s="61" t="s">
        <v>113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5" s="2" customFormat="1" ht="22.9" customHeight="1">
      <c r="A119" s="29"/>
      <c r="B119" s="30"/>
      <c r="C119" s="66" t="s">
        <v>92</v>
      </c>
      <c r="D119" s="29"/>
      <c r="E119" s="29"/>
      <c r="F119" s="29"/>
      <c r="G119" s="29"/>
      <c r="H119" s="29"/>
      <c r="I119" s="29"/>
      <c r="J119" s="124">
        <f>BK119</f>
        <v>0</v>
      </c>
      <c r="K119" s="29"/>
      <c r="L119" s="30"/>
      <c r="M119" s="62"/>
      <c r="N119" s="53"/>
      <c r="O119" s="63"/>
      <c r="P119" s="125">
        <f>P120</f>
        <v>0</v>
      </c>
      <c r="Q119" s="63"/>
      <c r="R119" s="125">
        <f>R120</f>
        <v>0</v>
      </c>
      <c r="S119" s="63"/>
      <c r="T119" s="126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72</v>
      </c>
      <c r="AU119" s="14" t="s">
        <v>93</v>
      </c>
      <c r="BK119" s="127">
        <f>BK120</f>
        <v>0</v>
      </c>
    </row>
    <row r="120" spans="1:65" s="12" customFormat="1" ht="25.9" customHeight="1">
      <c r="B120" s="128"/>
      <c r="D120" s="129" t="s">
        <v>72</v>
      </c>
      <c r="E120" s="130" t="s">
        <v>174</v>
      </c>
      <c r="F120" s="130" t="s">
        <v>321</v>
      </c>
      <c r="I120" s="131"/>
      <c r="J120" s="132">
        <f>BK120</f>
        <v>0</v>
      </c>
      <c r="L120" s="128"/>
      <c r="M120" s="133"/>
      <c r="N120" s="134"/>
      <c r="O120" s="134"/>
      <c r="P120" s="135">
        <f>P121+P204</f>
        <v>0</v>
      </c>
      <c r="Q120" s="134"/>
      <c r="R120" s="135">
        <f>R121+R204</f>
        <v>0</v>
      </c>
      <c r="S120" s="134"/>
      <c r="T120" s="136">
        <f>T121+T204</f>
        <v>0</v>
      </c>
      <c r="AR120" s="129" t="s">
        <v>128</v>
      </c>
      <c r="AT120" s="137" t="s">
        <v>72</v>
      </c>
      <c r="AU120" s="137" t="s">
        <v>73</v>
      </c>
      <c r="AY120" s="129" t="s">
        <v>116</v>
      </c>
      <c r="BK120" s="138">
        <f>BK121+BK204</f>
        <v>0</v>
      </c>
    </row>
    <row r="121" spans="1:65" s="12" customFormat="1" ht="22.9" customHeight="1">
      <c r="B121" s="128"/>
      <c r="D121" s="129" t="s">
        <v>72</v>
      </c>
      <c r="E121" s="139" t="s">
        <v>322</v>
      </c>
      <c r="F121" s="139" t="s">
        <v>323</v>
      </c>
      <c r="I121" s="131"/>
      <c r="J121" s="140">
        <f>BK121</f>
        <v>0</v>
      </c>
      <c r="L121" s="128"/>
      <c r="M121" s="133"/>
      <c r="N121" s="134"/>
      <c r="O121" s="134"/>
      <c r="P121" s="135">
        <f>SUM(P122:P203)</f>
        <v>0</v>
      </c>
      <c r="Q121" s="134"/>
      <c r="R121" s="135">
        <f>SUM(R122:R203)</f>
        <v>0</v>
      </c>
      <c r="S121" s="134"/>
      <c r="T121" s="136">
        <f>SUM(T122:T203)</f>
        <v>0</v>
      </c>
      <c r="AR121" s="129" t="s">
        <v>128</v>
      </c>
      <c r="AT121" s="137" t="s">
        <v>72</v>
      </c>
      <c r="AU121" s="137" t="s">
        <v>81</v>
      </c>
      <c r="AY121" s="129" t="s">
        <v>116</v>
      </c>
      <c r="BK121" s="138">
        <f>SUM(BK122:BK203)</f>
        <v>0</v>
      </c>
    </row>
    <row r="122" spans="1:65" s="2" customFormat="1" ht="24.2" customHeight="1">
      <c r="A122" s="29"/>
      <c r="B122" s="141"/>
      <c r="C122" s="142" t="s">
        <v>81</v>
      </c>
      <c r="D122" s="142" t="s">
        <v>118</v>
      </c>
      <c r="E122" s="143" t="s">
        <v>324</v>
      </c>
      <c r="F122" s="144" t="s">
        <v>325</v>
      </c>
      <c r="G122" s="145" t="s">
        <v>249</v>
      </c>
      <c r="H122" s="146">
        <v>8</v>
      </c>
      <c r="I122" s="147"/>
      <c r="J122" s="148">
        <f t="shared" ref="J122:J153" si="0">ROUND(I122*H122,2)</f>
        <v>0</v>
      </c>
      <c r="K122" s="149"/>
      <c r="L122" s="30"/>
      <c r="M122" s="150" t="s">
        <v>1</v>
      </c>
      <c r="N122" s="151" t="s">
        <v>39</v>
      </c>
      <c r="O122" s="55"/>
      <c r="P122" s="152">
        <f t="shared" ref="P122:P153" si="1">O122*H122</f>
        <v>0</v>
      </c>
      <c r="Q122" s="152">
        <v>0</v>
      </c>
      <c r="R122" s="152">
        <f t="shared" ref="R122:R153" si="2">Q122*H122</f>
        <v>0</v>
      </c>
      <c r="S122" s="152">
        <v>0</v>
      </c>
      <c r="T122" s="153">
        <f t="shared" ref="T122:T153" si="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4" t="s">
        <v>326</v>
      </c>
      <c r="AT122" s="154" t="s">
        <v>118</v>
      </c>
      <c r="AU122" s="154" t="s">
        <v>123</v>
      </c>
      <c r="AY122" s="14" t="s">
        <v>116</v>
      </c>
      <c r="BE122" s="155">
        <f t="shared" ref="BE122:BE153" si="4">IF(N122="základná",J122,0)</f>
        <v>0</v>
      </c>
      <c r="BF122" s="155">
        <f t="shared" ref="BF122:BF153" si="5">IF(N122="znížená",J122,0)</f>
        <v>0</v>
      </c>
      <c r="BG122" s="155">
        <f t="shared" ref="BG122:BG153" si="6">IF(N122="zákl. prenesená",J122,0)</f>
        <v>0</v>
      </c>
      <c r="BH122" s="155">
        <f t="shared" ref="BH122:BH153" si="7">IF(N122="zníž. prenesená",J122,0)</f>
        <v>0</v>
      </c>
      <c r="BI122" s="155">
        <f t="shared" ref="BI122:BI153" si="8">IF(N122="nulová",J122,0)</f>
        <v>0</v>
      </c>
      <c r="BJ122" s="14" t="s">
        <v>123</v>
      </c>
      <c r="BK122" s="155">
        <f t="shared" ref="BK122:BK153" si="9">ROUND(I122*H122,2)</f>
        <v>0</v>
      </c>
      <c r="BL122" s="14" t="s">
        <v>326</v>
      </c>
      <c r="BM122" s="154" t="s">
        <v>123</v>
      </c>
    </row>
    <row r="123" spans="1:65" s="2" customFormat="1" ht="24.2" customHeight="1">
      <c r="A123" s="29"/>
      <c r="B123" s="141"/>
      <c r="C123" s="142" t="s">
        <v>123</v>
      </c>
      <c r="D123" s="142" t="s">
        <v>118</v>
      </c>
      <c r="E123" s="143" t="s">
        <v>327</v>
      </c>
      <c r="F123" s="144" t="s">
        <v>328</v>
      </c>
      <c r="G123" s="145" t="s">
        <v>249</v>
      </c>
      <c r="H123" s="146">
        <v>8</v>
      </c>
      <c r="I123" s="147"/>
      <c r="J123" s="148">
        <f t="shared" si="0"/>
        <v>0</v>
      </c>
      <c r="K123" s="149"/>
      <c r="L123" s="30"/>
      <c r="M123" s="150" t="s">
        <v>1</v>
      </c>
      <c r="N123" s="151" t="s">
        <v>39</v>
      </c>
      <c r="O123" s="55"/>
      <c r="P123" s="152">
        <f t="shared" si="1"/>
        <v>0</v>
      </c>
      <c r="Q123" s="152">
        <v>0</v>
      </c>
      <c r="R123" s="152">
        <f t="shared" si="2"/>
        <v>0</v>
      </c>
      <c r="S123" s="152">
        <v>0</v>
      </c>
      <c r="T123" s="153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4" t="s">
        <v>326</v>
      </c>
      <c r="AT123" s="154" t="s">
        <v>118</v>
      </c>
      <c r="AU123" s="154" t="s">
        <v>123</v>
      </c>
      <c r="AY123" s="14" t="s">
        <v>116</v>
      </c>
      <c r="BE123" s="155">
        <f t="shared" si="4"/>
        <v>0</v>
      </c>
      <c r="BF123" s="155">
        <f t="shared" si="5"/>
        <v>0</v>
      </c>
      <c r="BG123" s="155">
        <f t="shared" si="6"/>
        <v>0</v>
      </c>
      <c r="BH123" s="155">
        <f t="shared" si="7"/>
        <v>0</v>
      </c>
      <c r="BI123" s="155">
        <f t="shared" si="8"/>
        <v>0</v>
      </c>
      <c r="BJ123" s="14" t="s">
        <v>123</v>
      </c>
      <c r="BK123" s="155">
        <f t="shared" si="9"/>
        <v>0</v>
      </c>
      <c r="BL123" s="14" t="s">
        <v>326</v>
      </c>
      <c r="BM123" s="154" t="s">
        <v>122</v>
      </c>
    </row>
    <row r="124" spans="1:65" s="2" customFormat="1" ht="24.2" customHeight="1">
      <c r="A124" s="29"/>
      <c r="B124" s="141"/>
      <c r="C124" s="142" t="s">
        <v>128</v>
      </c>
      <c r="D124" s="142" t="s">
        <v>118</v>
      </c>
      <c r="E124" s="143" t="s">
        <v>329</v>
      </c>
      <c r="F124" s="144" t="s">
        <v>330</v>
      </c>
      <c r="G124" s="145" t="s">
        <v>266</v>
      </c>
      <c r="H124" s="146">
        <v>20</v>
      </c>
      <c r="I124" s="147"/>
      <c r="J124" s="148">
        <f t="shared" si="0"/>
        <v>0</v>
      </c>
      <c r="K124" s="149"/>
      <c r="L124" s="30"/>
      <c r="M124" s="150" t="s">
        <v>1</v>
      </c>
      <c r="N124" s="151" t="s">
        <v>39</v>
      </c>
      <c r="O124" s="55"/>
      <c r="P124" s="152">
        <f t="shared" si="1"/>
        <v>0</v>
      </c>
      <c r="Q124" s="152">
        <v>0</v>
      </c>
      <c r="R124" s="152">
        <f t="shared" si="2"/>
        <v>0</v>
      </c>
      <c r="S124" s="152">
        <v>0</v>
      </c>
      <c r="T124" s="153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326</v>
      </c>
      <c r="AT124" s="154" t="s">
        <v>118</v>
      </c>
      <c r="AU124" s="154" t="s">
        <v>123</v>
      </c>
      <c r="AY124" s="14" t="s">
        <v>116</v>
      </c>
      <c r="BE124" s="155">
        <f t="shared" si="4"/>
        <v>0</v>
      </c>
      <c r="BF124" s="155">
        <f t="shared" si="5"/>
        <v>0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4" t="s">
        <v>123</v>
      </c>
      <c r="BK124" s="155">
        <f t="shared" si="9"/>
        <v>0</v>
      </c>
      <c r="BL124" s="14" t="s">
        <v>326</v>
      </c>
      <c r="BM124" s="154" t="s">
        <v>139</v>
      </c>
    </row>
    <row r="125" spans="1:65" s="2" customFormat="1" ht="14.45" customHeight="1">
      <c r="A125" s="29"/>
      <c r="B125" s="141"/>
      <c r="C125" s="156" t="s">
        <v>122</v>
      </c>
      <c r="D125" s="156" t="s">
        <v>174</v>
      </c>
      <c r="E125" s="157" t="s">
        <v>331</v>
      </c>
      <c r="F125" s="158" t="s">
        <v>332</v>
      </c>
      <c r="G125" s="159" t="s">
        <v>266</v>
      </c>
      <c r="H125" s="160">
        <v>20</v>
      </c>
      <c r="I125" s="161"/>
      <c r="J125" s="162">
        <f t="shared" si="0"/>
        <v>0</v>
      </c>
      <c r="K125" s="163"/>
      <c r="L125" s="164"/>
      <c r="M125" s="165" t="s">
        <v>1</v>
      </c>
      <c r="N125" s="166" t="s">
        <v>39</v>
      </c>
      <c r="O125" s="55"/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53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333</v>
      </c>
      <c r="AT125" s="154" t="s">
        <v>174</v>
      </c>
      <c r="AU125" s="154" t="s">
        <v>123</v>
      </c>
      <c r="AY125" s="14" t="s">
        <v>116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123</v>
      </c>
      <c r="BK125" s="155">
        <f t="shared" si="9"/>
        <v>0</v>
      </c>
      <c r="BL125" s="14" t="s">
        <v>326</v>
      </c>
      <c r="BM125" s="154" t="s">
        <v>334</v>
      </c>
    </row>
    <row r="126" spans="1:65" s="2" customFormat="1" ht="24.2" customHeight="1">
      <c r="A126" s="29"/>
      <c r="B126" s="141"/>
      <c r="C126" s="142" t="s">
        <v>135</v>
      </c>
      <c r="D126" s="142" t="s">
        <v>118</v>
      </c>
      <c r="E126" s="143" t="s">
        <v>335</v>
      </c>
      <c r="F126" s="144" t="s">
        <v>336</v>
      </c>
      <c r="G126" s="145" t="s">
        <v>266</v>
      </c>
      <c r="H126" s="146">
        <v>20</v>
      </c>
      <c r="I126" s="147"/>
      <c r="J126" s="148">
        <f t="shared" si="0"/>
        <v>0</v>
      </c>
      <c r="K126" s="149"/>
      <c r="L126" s="30"/>
      <c r="M126" s="150" t="s">
        <v>1</v>
      </c>
      <c r="N126" s="151" t="s">
        <v>39</v>
      </c>
      <c r="O126" s="55"/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5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326</v>
      </c>
      <c r="AT126" s="154" t="s">
        <v>118</v>
      </c>
      <c r="AU126" s="154" t="s">
        <v>123</v>
      </c>
      <c r="AY126" s="14" t="s">
        <v>116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123</v>
      </c>
      <c r="BK126" s="155">
        <f t="shared" si="9"/>
        <v>0</v>
      </c>
      <c r="BL126" s="14" t="s">
        <v>326</v>
      </c>
      <c r="BM126" s="154" t="s">
        <v>147</v>
      </c>
    </row>
    <row r="127" spans="1:65" s="2" customFormat="1" ht="14.45" customHeight="1">
      <c r="A127" s="29"/>
      <c r="B127" s="141"/>
      <c r="C127" s="156" t="s">
        <v>139</v>
      </c>
      <c r="D127" s="156" t="s">
        <v>174</v>
      </c>
      <c r="E127" s="157" t="s">
        <v>337</v>
      </c>
      <c r="F127" s="158" t="s">
        <v>338</v>
      </c>
      <c r="G127" s="159" t="s">
        <v>266</v>
      </c>
      <c r="H127" s="160">
        <v>15</v>
      </c>
      <c r="I127" s="161"/>
      <c r="J127" s="162">
        <f t="shared" si="0"/>
        <v>0</v>
      </c>
      <c r="K127" s="163"/>
      <c r="L127" s="164"/>
      <c r="M127" s="165" t="s">
        <v>1</v>
      </c>
      <c r="N127" s="166" t="s">
        <v>39</v>
      </c>
      <c r="O127" s="55"/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333</v>
      </c>
      <c r="AT127" s="154" t="s">
        <v>174</v>
      </c>
      <c r="AU127" s="154" t="s">
        <v>123</v>
      </c>
      <c r="AY127" s="14" t="s">
        <v>116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123</v>
      </c>
      <c r="BK127" s="155">
        <f t="shared" si="9"/>
        <v>0</v>
      </c>
      <c r="BL127" s="14" t="s">
        <v>326</v>
      </c>
      <c r="BM127" s="154" t="s">
        <v>339</v>
      </c>
    </row>
    <row r="128" spans="1:65" s="2" customFormat="1" ht="24.2" customHeight="1">
      <c r="A128" s="29"/>
      <c r="B128" s="141"/>
      <c r="C128" s="142" t="s">
        <v>143</v>
      </c>
      <c r="D128" s="142" t="s">
        <v>118</v>
      </c>
      <c r="E128" s="143" t="s">
        <v>340</v>
      </c>
      <c r="F128" s="144" t="s">
        <v>341</v>
      </c>
      <c r="G128" s="145" t="s">
        <v>249</v>
      </c>
      <c r="H128" s="146">
        <v>1</v>
      </c>
      <c r="I128" s="147"/>
      <c r="J128" s="148">
        <f t="shared" si="0"/>
        <v>0</v>
      </c>
      <c r="K128" s="149"/>
      <c r="L128" s="30"/>
      <c r="M128" s="150" t="s">
        <v>1</v>
      </c>
      <c r="N128" s="151" t="s">
        <v>39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326</v>
      </c>
      <c r="AT128" s="154" t="s">
        <v>118</v>
      </c>
      <c r="AU128" s="154" t="s">
        <v>123</v>
      </c>
      <c r="AY128" s="14" t="s">
        <v>116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123</v>
      </c>
      <c r="BK128" s="155">
        <f t="shared" si="9"/>
        <v>0</v>
      </c>
      <c r="BL128" s="14" t="s">
        <v>326</v>
      </c>
      <c r="BM128" s="154" t="s">
        <v>155</v>
      </c>
    </row>
    <row r="129" spans="1:65" s="2" customFormat="1" ht="24.2" customHeight="1">
      <c r="A129" s="29"/>
      <c r="B129" s="141"/>
      <c r="C129" s="142" t="s">
        <v>147</v>
      </c>
      <c r="D129" s="142" t="s">
        <v>118</v>
      </c>
      <c r="E129" s="143" t="s">
        <v>342</v>
      </c>
      <c r="F129" s="144" t="s">
        <v>343</v>
      </c>
      <c r="G129" s="145" t="s">
        <v>266</v>
      </c>
      <c r="H129" s="146">
        <v>30</v>
      </c>
      <c r="I129" s="147"/>
      <c r="J129" s="148">
        <f t="shared" si="0"/>
        <v>0</v>
      </c>
      <c r="K129" s="149"/>
      <c r="L129" s="30"/>
      <c r="M129" s="150" t="s">
        <v>1</v>
      </c>
      <c r="N129" s="151" t="s">
        <v>39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326</v>
      </c>
      <c r="AT129" s="154" t="s">
        <v>118</v>
      </c>
      <c r="AU129" s="154" t="s">
        <v>123</v>
      </c>
      <c r="AY129" s="14" t="s">
        <v>116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123</v>
      </c>
      <c r="BK129" s="155">
        <f t="shared" si="9"/>
        <v>0</v>
      </c>
      <c r="BL129" s="14" t="s">
        <v>326</v>
      </c>
      <c r="BM129" s="154" t="s">
        <v>164</v>
      </c>
    </row>
    <row r="130" spans="1:65" s="2" customFormat="1" ht="24.2" customHeight="1">
      <c r="A130" s="29"/>
      <c r="B130" s="141"/>
      <c r="C130" s="142" t="s">
        <v>151</v>
      </c>
      <c r="D130" s="142" t="s">
        <v>118</v>
      </c>
      <c r="E130" s="143" t="s">
        <v>344</v>
      </c>
      <c r="F130" s="144" t="s">
        <v>345</v>
      </c>
      <c r="G130" s="145" t="s">
        <v>249</v>
      </c>
      <c r="H130" s="146">
        <v>1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39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326</v>
      </c>
      <c r="AT130" s="154" t="s">
        <v>118</v>
      </c>
      <c r="AU130" s="154" t="s">
        <v>123</v>
      </c>
      <c r="AY130" s="14" t="s">
        <v>116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123</v>
      </c>
      <c r="BK130" s="155">
        <f t="shared" si="9"/>
        <v>0</v>
      </c>
      <c r="BL130" s="14" t="s">
        <v>326</v>
      </c>
      <c r="BM130" s="154" t="s">
        <v>173</v>
      </c>
    </row>
    <row r="131" spans="1:65" s="2" customFormat="1" ht="24.2" customHeight="1">
      <c r="A131" s="29"/>
      <c r="B131" s="141"/>
      <c r="C131" s="142" t="s">
        <v>155</v>
      </c>
      <c r="D131" s="142" t="s">
        <v>118</v>
      </c>
      <c r="E131" s="143" t="s">
        <v>346</v>
      </c>
      <c r="F131" s="144" t="s">
        <v>347</v>
      </c>
      <c r="G131" s="145" t="s">
        <v>266</v>
      </c>
      <c r="H131" s="146">
        <v>30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39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326</v>
      </c>
      <c r="AT131" s="154" t="s">
        <v>118</v>
      </c>
      <c r="AU131" s="154" t="s">
        <v>123</v>
      </c>
      <c r="AY131" s="14" t="s">
        <v>116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123</v>
      </c>
      <c r="BK131" s="155">
        <f t="shared" si="9"/>
        <v>0</v>
      </c>
      <c r="BL131" s="14" t="s">
        <v>326</v>
      </c>
      <c r="BM131" s="154" t="s">
        <v>184</v>
      </c>
    </row>
    <row r="132" spans="1:65" s="2" customFormat="1" ht="14.45" customHeight="1">
      <c r="A132" s="29"/>
      <c r="B132" s="141"/>
      <c r="C132" s="156" t="s">
        <v>159</v>
      </c>
      <c r="D132" s="156" t="s">
        <v>174</v>
      </c>
      <c r="E132" s="157" t="s">
        <v>348</v>
      </c>
      <c r="F132" s="158" t="s">
        <v>349</v>
      </c>
      <c r="G132" s="159" t="s">
        <v>249</v>
      </c>
      <c r="H132" s="160">
        <v>2</v>
      </c>
      <c r="I132" s="161"/>
      <c r="J132" s="162">
        <f t="shared" si="0"/>
        <v>0</v>
      </c>
      <c r="K132" s="163"/>
      <c r="L132" s="164"/>
      <c r="M132" s="165" t="s">
        <v>1</v>
      </c>
      <c r="N132" s="166" t="s">
        <v>39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333</v>
      </c>
      <c r="AT132" s="154" t="s">
        <v>174</v>
      </c>
      <c r="AU132" s="154" t="s">
        <v>123</v>
      </c>
      <c r="AY132" s="14" t="s">
        <v>116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123</v>
      </c>
      <c r="BK132" s="155">
        <f t="shared" si="9"/>
        <v>0</v>
      </c>
      <c r="BL132" s="14" t="s">
        <v>326</v>
      </c>
      <c r="BM132" s="154" t="s">
        <v>350</v>
      </c>
    </row>
    <row r="133" spans="1:65" s="2" customFormat="1" ht="24.2" customHeight="1">
      <c r="A133" s="29"/>
      <c r="B133" s="141"/>
      <c r="C133" s="156" t="s">
        <v>164</v>
      </c>
      <c r="D133" s="156" t="s">
        <v>174</v>
      </c>
      <c r="E133" s="157" t="s">
        <v>351</v>
      </c>
      <c r="F133" s="158" t="s">
        <v>352</v>
      </c>
      <c r="G133" s="159" t="s">
        <v>266</v>
      </c>
      <c r="H133" s="160">
        <v>15</v>
      </c>
      <c r="I133" s="161"/>
      <c r="J133" s="162">
        <f t="shared" si="0"/>
        <v>0</v>
      </c>
      <c r="K133" s="163"/>
      <c r="L133" s="164"/>
      <c r="M133" s="165" t="s">
        <v>1</v>
      </c>
      <c r="N133" s="166" t="s">
        <v>39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333</v>
      </c>
      <c r="AT133" s="154" t="s">
        <v>174</v>
      </c>
      <c r="AU133" s="154" t="s">
        <v>123</v>
      </c>
      <c r="AY133" s="14" t="s">
        <v>116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123</v>
      </c>
      <c r="BK133" s="155">
        <f t="shared" si="9"/>
        <v>0</v>
      </c>
      <c r="BL133" s="14" t="s">
        <v>326</v>
      </c>
      <c r="BM133" s="154" t="s">
        <v>353</v>
      </c>
    </row>
    <row r="134" spans="1:65" s="2" customFormat="1" ht="14.45" customHeight="1">
      <c r="A134" s="29"/>
      <c r="B134" s="141"/>
      <c r="C134" s="156" t="s">
        <v>168</v>
      </c>
      <c r="D134" s="156" t="s">
        <v>174</v>
      </c>
      <c r="E134" s="157" t="s">
        <v>354</v>
      </c>
      <c r="F134" s="158" t="s">
        <v>355</v>
      </c>
      <c r="G134" s="159" t="s">
        <v>266</v>
      </c>
      <c r="H134" s="160">
        <v>15</v>
      </c>
      <c r="I134" s="161"/>
      <c r="J134" s="162">
        <f t="shared" si="0"/>
        <v>0</v>
      </c>
      <c r="K134" s="163"/>
      <c r="L134" s="164"/>
      <c r="M134" s="165" t="s">
        <v>1</v>
      </c>
      <c r="N134" s="166" t="s">
        <v>39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333</v>
      </c>
      <c r="AT134" s="154" t="s">
        <v>174</v>
      </c>
      <c r="AU134" s="154" t="s">
        <v>123</v>
      </c>
      <c r="AY134" s="14" t="s">
        <v>116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123</v>
      </c>
      <c r="BK134" s="155">
        <f t="shared" si="9"/>
        <v>0</v>
      </c>
      <c r="BL134" s="14" t="s">
        <v>326</v>
      </c>
      <c r="BM134" s="154" t="s">
        <v>356</v>
      </c>
    </row>
    <row r="135" spans="1:65" s="2" customFormat="1" ht="14.45" customHeight="1">
      <c r="A135" s="29"/>
      <c r="B135" s="141"/>
      <c r="C135" s="156" t="s">
        <v>173</v>
      </c>
      <c r="D135" s="156" t="s">
        <v>174</v>
      </c>
      <c r="E135" s="157" t="s">
        <v>357</v>
      </c>
      <c r="F135" s="158" t="s">
        <v>358</v>
      </c>
      <c r="G135" s="159" t="s">
        <v>249</v>
      </c>
      <c r="H135" s="160">
        <v>1</v>
      </c>
      <c r="I135" s="161"/>
      <c r="J135" s="162">
        <f t="shared" si="0"/>
        <v>0</v>
      </c>
      <c r="K135" s="163"/>
      <c r="L135" s="164"/>
      <c r="M135" s="165" t="s">
        <v>1</v>
      </c>
      <c r="N135" s="166" t="s">
        <v>39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333</v>
      </c>
      <c r="AT135" s="154" t="s">
        <v>174</v>
      </c>
      <c r="AU135" s="154" t="s">
        <v>123</v>
      </c>
      <c r="AY135" s="14" t="s">
        <v>116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123</v>
      </c>
      <c r="BK135" s="155">
        <f t="shared" si="9"/>
        <v>0</v>
      </c>
      <c r="BL135" s="14" t="s">
        <v>326</v>
      </c>
      <c r="BM135" s="154" t="s">
        <v>359</v>
      </c>
    </row>
    <row r="136" spans="1:65" s="2" customFormat="1" ht="24.2" customHeight="1">
      <c r="A136" s="29"/>
      <c r="B136" s="141"/>
      <c r="C136" s="156" t="s">
        <v>179</v>
      </c>
      <c r="D136" s="156" t="s">
        <v>174</v>
      </c>
      <c r="E136" s="157" t="s">
        <v>360</v>
      </c>
      <c r="F136" s="158" t="s">
        <v>361</v>
      </c>
      <c r="G136" s="159" t="s">
        <v>249</v>
      </c>
      <c r="H136" s="160">
        <v>1</v>
      </c>
      <c r="I136" s="161"/>
      <c r="J136" s="162">
        <f t="shared" si="0"/>
        <v>0</v>
      </c>
      <c r="K136" s="163"/>
      <c r="L136" s="164"/>
      <c r="M136" s="165" t="s">
        <v>1</v>
      </c>
      <c r="N136" s="166" t="s">
        <v>39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333</v>
      </c>
      <c r="AT136" s="154" t="s">
        <v>174</v>
      </c>
      <c r="AU136" s="154" t="s">
        <v>123</v>
      </c>
      <c r="AY136" s="14" t="s">
        <v>116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123</v>
      </c>
      <c r="BK136" s="155">
        <f t="shared" si="9"/>
        <v>0</v>
      </c>
      <c r="BL136" s="14" t="s">
        <v>326</v>
      </c>
      <c r="BM136" s="154" t="s">
        <v>362</v>
      </c>
    </row>
    <row r="137" spans="1:65" s="2" customFormat="1" ht="37.9" customHeight="1">
      <c r="A137" s="29"/>
      <c r="B137" s="141"/>
      <c r="C137" s="156" t="s">
        <v>184</v>
      </c>
      <c r="D137" s="156" t="s">
        <v>174</v>
      </c>
      <c r="E137" s="157" t="s">
        <v>363</v>
      </c>
      <c r="F137" s="158" t="s">
        <v>364</v>
      </c>
      <c r="G137" s="159" t="s">
        <v>249</v>
      </c>
      <c r="H137" s="160">
        <v>1</v>
      </c>
      <c r="I137" s="161"/>
      <c r="J137" s="162">
        <f t="shared" si="0"/>
        <v>0</v>
      </c>
      <c r="K137" s="163"/>
      <c r="L137" s="164"/>
      <c r="M137" s="165" t="s">
        <v>1</v>
      </c>
      <c r="N137" s="166" t="s">
        <v>39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333</v>
      </c>
      <c r="AT137" s="154" t="s">
        <v>174</v>
      </c>
      <c r="AU137" s="154" t="s">
        <v>123</v>
      </c>
      <c r="AY137" s="14" t="s">
        <v>116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123</v>
      </c>
      <c r="BK137" s="155">
        <f t="shared" si="9"/>
        <v>0</v>
      </c>
      <c r="BL137" s="14" t="s">
        <v>326</v>
      </c>
      <c r="BM137" s="154" t="s">
        <v>365</v>
      </c>
    </row>
    <row r="138" spans="1:65" s="2" customFormat="1" ht="14.45" customHeight="1">
      <c r="A138" s="29"/>
      <c r="B138" s="141"/>
      <c r="C138" s="156" t="s">
        <v>188</v>
      </c>
      <c r="D138" s="156" t="s">
        <v>174</v>
      </c>
      <c r="E138" s="157" t="s">
        <v>366</v>
      </c>
      <c r="F138" s="158" t="s">
        <v>367</v>
      </c>
      <c r="G138" s="159" t="s">
        <v>249</v>
      </c>
      <c r="H138" s="160">
        <v>1</v>
      </c>
      <c r="I138" s="161"/>
      <c r="J138" s="162">
        <f t="shared" si="0"/>
        <v>0</v>
      </c>
      <c r="K138" s="163"/>
      <c r="L138" s="164"/>
      <c r="M138" s="165" t="s">
        <v>1</v>
      </c>
      <c r="N138" s="166" t="s">
        <v>39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333</v>
      </c>
      <c r="AT138" s="154" t="s">
        <v>174</v>
      </c>
      <c r="AU138" s="154" t="s">
        <v>123</v>
      </c>
      <c r="AY138" s="14" t="s">
        <v>116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123</v>
      </c>
      <c r="BK138" s="155">
        <f t="shared" si="9"/>
        <v>0</v>
      </c>
      <c r="BL138" s="14" t="s">
        <v>326</v>
      </c>
      <c r="BM138" s="154" t="s">
        <v>368</v>
      </c>
    </row>
    <row r="139" spans="1:65" s="2" customFormat="1" ht="14.45" customHeight="1">
      <c r="A139" s="29"/>
      <c r="B139" s="141"/>
      <c r="C139" s="156" t="s">
        <v>193</v>
      </c>
      <c r="D139" s="156" t="s">
        <v>174</v>
      </c>
      <c r="E139" s="157" t="s">
        <v>369</v>
      </c>
      <c r="F139" s="158" t="s">
        <v>370</v>
      </c>
      <c r="G139" s="159" t="s">
        <v>249</v>
      </c>
      <c r="H139" s="160">
        <v>1</v>
      </c>
      <c r="I139" s="161"/>
      <c r="J139" s="162">
        <f t="shared" si="0"/>
        <v>0</v>
      </c>
      <c r="K139" s="163"/>
      <c r="L139" s="164"/>
      <c r="M139" s="165" t="s">
        <v>1</v>
      </c>
      <c r="N139" s="166" t="s">
        <v>39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333</v>
      </c>
      <c r="AT139" s="154" t="s">
        <v>174</v>
      </c>
      <c r="AU139" s="154" t="s">
        <v>123</v>
      </c>
      <c r="AY139" s="14" t="s">
        <v>116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123</v>
      </c>
      <c r="BK139" s="155">
        <f t="shared" si="9"/>
        <v>0</v>
      </c>
      <c r="BL139" s="14" t="s">
        <v>326</v>
      </c>
      <c r="BM139" s="154" t="s">
        <v>371</v>
      </c>
    </row>
    <row r="140" spans="1:65" s="2" customFormat="1" ht="14.45" customHeight="1">
      <c r="A140" s="29"/>
      <c r="B140" s="141"/>
      <c r="C140" s="156" t="s">
        <v>197</v>
      </c>
      <c r="D140" s="156" t="s">
        <v>174</v>
      </c>
      <c r="E140" s="157" t="s">
        <v>372</v>
      </c>
      <c r="F140" s="158" t="s">
        <v>373</v>
      </c>
      <c r="G140" s="159" t="s">
        <v>249</v>
      </c>
      <c r="H140" s="160">
        <v>1</v>
      </c>
      <c r="I140" s="161"/>
      <c r="J140" s="162">
        <f t="shared" si="0"/>
        <v>0</v>
      </c>
      <c r="K140" s="163"/>
      <c r="L140" s="164"/>
      <c r="M140" s="165" t="s">
        <v>1</v>
      </c>
      <c r="N140" s="166" t="s">
        <v>39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333</v>
      </c>
      <c r="AT140" s="154" t="s">
        <v>174</v>
      </c>
      <c r="AU140" s="154" t="s">
        <v>123</v>
      </c>
      <c r="AY140" s="14" t="s">
        <v>116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123</v>
      </c>
      <c r="BK140" s="155">
        <f t="shared" si="9"/>
        <v>0</v>
      </c>
      <c r="BL140" s="14" t="s">
        <v>326</v>
      </c>
      <c r="BM140" s="154" t="s">
        <v>374</v>
      </c>
    </row>
    <row r="141" spans="1:65" s="2" customFormat="1" ht="14.45" customHeight="1">
      <c r="A141" s="29"/>
      <c r="B141" s="141"/>
      <c r="C141" s="156" t="s">
        <v>7</v>
      </c>
      <c r="D141" s="156" t="s">
        <v>174</v>
      </c>
      <c r="E141" s="157" t="s">
        <v>375</v>
      </c>
      <c r="F141" s="158" t="s">
        <v>376</v>
      </c>
      <c r="G141" s="159" t="s">
        <v>249</v>
      </c>
      <c r="H141" s="160">
        <v>1</v>
      </c>
      <c r="I141" s="161"/>
      <c r="J141" s="162">
        <f t="shared" si="0"/>
        <v>0</v>
      </c>
      <c r="K141" s="163"/>
      <c r="L141" s="164"/>
      <c r="M141" s="165" t="s">
        <v>1</v>
      </c>
      <c r="N141" s="166" t="s">
        <v>39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333</v>
      </c>
      <c r="AT141" s="154" t="s">
        <v>174</v>
      </c>
      <c r="AU141" s="154" t="s">
        <v>123</v>
      </c>
      <c r="AY141" s="14" t="s">
        <v>116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123</v>
      </c>
      <c r="BK141" s="155">
        <f t="shared" si="9"/>
        <v>0</v>
      </c>
      <c r="BL141" s="14" t="s">
        <v>326</v>
      </c>
      <c r="BM141" s="154" t="s">
        <v>377</v>
      </c>
    </row>
    <row r="142" spans="1:65" s="2" customFormat="1" ht="14.45" customHeight="1">
      <c r="A142" s="29"/>
      <c r="B142" s="141"/>
      <c r="C142" s="156" t="s">
        <v>204</v>
      </c>
      <c r="D142" s="156" t="s">
        <v>174</v>
      </c>
      <c r="E142" s="157" t="s">
        <v>378</v>
      </c>
      <c r="F142" s="158" t="s">
        <v>379</v>
      </c>
      <c r="G142" s="159" t="s">
        <v>249</v>
      </c>
      <c r="H142" s="160">
        <v>1</v>
      </c>
      <c r="I142" s="161"/>
      <c r="J142" s="162">
        <f t="shared" si="0"/>
        <v>0</v>
      </c>
      <c r="K142" s="163"/>
      <c r="L142" s="164"/>
      <c r="M142" s="165" t="s">
        <v>1</v>
      </c>
      <c r="N142" s="166" t="s">
        <v>39</v>
      </c>
      <c r="O142" s="55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333</v>
      </c>
      <c r="AT142" s="154" t="s">
        <v>174</v>
      </c>
      <c r="AU142" s="154" t="s">
        <v>123</v>
      </c>
      <c r="AY142" s="14" t="s">
        <v>116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123</v>
      </c>
      <c r="BK142" s="155">
        <f t="shared" si="9"/>
        <v>0</v>
      </c>
      <c r="BL142" s="14" t="s">
        <v>326</v>
      </c>
      <c r="BM142" s="154" t="s">
        <v>380</v>
      </c>
    </row>
    <row r="143" spans="1:65" s="2" customFormat="1" ht="14.45" customHeight="1">
      <c r="A143" s="29"/>
      <c r="B143" s="141"/>
      <c r="C143" s="156" t="s">
        <v>208</v>
      </c>
      <c r="D143" s="156" t="s">
        <v>174</v>
      </c>
      <c r="E143" s="157" t="s">
        <v>381</v>
      </c>
      <c r="F143" s="158" t="s">
        <v>382</v>
      </c>
      <c r="G143" s="159" t="s">
        <v>249</v>
      </c>
      <c r="H143" s="160">
        <v>2</v>
      </c>
      <c r="I143" s="161"/>
      <c r="J143" s="162">
        <f t="shared" si="0"/>
        <v>0</v>
      </c>
      <c r="K143" s="163"/>
      <c r="L143" s="164"/>
      <c r="M143" s="165" t="s">
        <v>1</v>
      </c>
      <c r="N143" s="166" t="s">
        <v>39</v>
      </c>
      <c r="O143" s="55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333</v>
      </c>
      <c r="AT143" s="154" t="s">
        <v>174</v>
      </c>
      <c r="AU143" s="154" t="s">
        <v>123</v>
      </c>
      <c r="AY143" s="14" t="s">
        <v>116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123</v>
      </c>
      <c r="BK143" s="155">
        <f t="shared" si="9"/>
        <v>0</v>
      </c>
      <c r="BL143" s="14" t="s">
        <v>326</v>
      </c>
      <c r="BM143" s="154" t="s">
        <v>383</v>
      </c>
    </row>
    <row r="144" spans="1:65" s="2" customFormat="1" ht="14.45" customHeight="1">
      <c r="A144" s="29"/>
      <c r="B144" s="141"/>
      <c r="C144" s="156" t="s">
        <v>213</v>
      </c>
      <c r="D144" s="156" t="s">
        <v>174</v>
      </c>
      <c r="E144" s="157" t="s">
        <v>384</v>
      </c>
      <c r="F144" s="158" t="s">
        <v>373</v>
      </c>
      <c r="G144" s="159" t="s">
        <v>249</v>
      </c>
      <c r="H144" s="160">
        <v>1</v>
      </c>
      <c r="I144" s="161"/>
      <c r="J144" s="162">
        <f t="shared" si="0"/>
        <v>0</v>
      </c>
      <c r="K144" s="163"/>
      <c r="L144" s="164"/>
      <c r="M144" s="165" t="s">
        <v>1</v>
      </c>
      <c r="N144" s="166" t="s">
        <v>39</v>
      </c>
      <c r="O144" s="55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333</v>
      </c>
      <c r="AT144" s="154" t="s">
        <v>174</v>
      </c>
      <c r="AU144" s="154" t="s">
        <v>123</v>
      </c>
      <c r="AY144" s="14" t="s">
        <v>116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123</v>
      </c>
      <c r="BK144" s="155">
        <f t="shared" si="9"/>
        <v>0</v>
      </c>
      <c r="BL144" s="14" t="s">
        <v>326</v>
      </c>
      <c r="BM144" s="154" t="s">
        <v>385</v>
      </c>
    </row>
    <row r="145" spans="1:65" s="2" customFormat="1" ht="14.45" customHeight="1">
      <c r="A145" s="29"/>
      <c r="B145" s="141"/>
      <c r="C145" s="156" t="s">
        <v>217</v>
      </c>
      <c r="D145" s="156" t="s">
        <v>174</v>
      </c>
      <c r="E145" s="157" t="s">
        <v>386</v>
      </c>
      <c r="F145" s="158" t="s">
        <v>387</v>
      </c>
      <c r="G145" s="159" t="s">
        <v>249</v>
      </c>
      <c r="H145" s="160">
        <v>1</v>
      </c>
      <c r="I145" s="161"/>
      <c r="J145" s="162">
        <f t="shared" si="0"/>
        <v>0</v>
      </c>
      <c r="K145" s="163"/>
      <c r="L145" s="164"/>
      <c r="M145" s="165" t="s">
        <v>1</v>
      </c>
      <c r="N145" s="166" t="s">
        <v>39</v>
      </c>
      <c r="O145" s="55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333</v>
      </c>
      <c r="AT145" s="154" t="s">
        <v>174</v>
      </c>
      <c r="AU145" s="154" t="s">
        <v>123</v>
      </c>
      <c r="AY145" s="14" t="s">
        <v>116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123</v>
      </c>
      <c r="BK145" s="155">
        <f t="shared" si="9"/>
        <v>0</v>
      </c>
      <c r="BL145" s="14" t="s">
        <v>326</v>
      </c>
      <c r="BM145" s="154" t="s">
        <v>388</v>
      </c>
    </row>
    <row r="146" spans="1:65" s="2" customFormat="1" ht="24.2" customHeight="1">
      <c r="A146" s="29"/>
      <c r="B146" s="141"/>
      <c r="C146" s="156" t="s">
        <v>221</v>
      </c>
      <c r="D146" s="156" t="s">
        <v>174</v>
      </c>
      <c r="E146" s="157" t="s">
        <v>389</v>
      </c>
      <c r="F146" s="158" t="s">
        <v>390</v>
      </c>
      <c r="G146" s="159" t="s">
        <v>249</v>
      </c>
      <c r="H146" s="160">
        <v>1</v>
      </c>
      <c r="I146" s="161"/>
      <c r="J146" s="162">
        <f t="shared" si="0"/>
        <v>0</v>
      </c>
      <c r="K146" s="163"/>
      <c r="L146" s="164"/>
      <c r="M146" s="165" t="s">
        <v>1</v>
      </c>
      <c r="N146" s="166" t="s">
        <v>39</v>
      </c>
      <c r="O146" s="55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333</v>
      </c>
      <c r="AT146" s="154" t="s">
        <v>174</v>
      </c>
      <c r="AU146" s="154" t="s">
        <v>123</v>
      </c>
      <c r="AY146" s="14" t="s">
        <v>116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123</v>
      </c>
      <c r="BK146" s="155">
        <f t="shared" si="9"/>
        <v>0</v>
      </c>
      <c r="BL146" s="14" t="s">
        <v>326</v>
      </c>
      <c r="BM146" s="154" t="s">
        <v>391</v>
      </c>
    </row>
    <row r="147" spans="1:65" s="2" customFormat="1" ht="14.45" customHeight="1">
      <c r="A147" s="29"/>
      <c r="B147" s="141"/>
      <c r="C147" s="156" t="s">
        <v>225</v>
      </c>
      <c r="D147" s="156" t="s">
        <v>174</v>
      </c>
      <c r="E147" s="157" t="s">
        <v>392</v>
      </c>
      <c r="F147" s="158" t="s">
        <v>393</v>
      </c>
      <c r="G147" s="159" t="s">
        <v>249</v>
      </c>
      <c r="H147" s="160">
        <v>1</v>
      </c>
      <c r="I147" s="161"/>
      <c r="J147" s="162">
        <f t="shared" si="0"/>
        <v>0</v>
      </c>
      <c r="K147" s="163"/>
      <c r="L147" s="164"/>
      <c r="M147" s="165" t="s">
        <v>1</v>
      </c>
      <c r="N147" s="166" t="s">
        <v>39</v>
      </c>
      <c r="O147" s="55"/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333</v>
      </c>
      <c r="AT147" s="154" t="s">
        <v>174</v>
      </c>
      <c r="AU147" s="154" t="s">
        <v>123</v>
      </c>
      <c r="AY147" s="14" t="s">
        <v>116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123</v>
      </c>
      <c r="BK147" s="155">
        <f t="shared" si="9"/>
        <v>0</v>
      </c>
      <c r="BL147" s="14" t="s">
        <v>326</v>
      </c>
      <c r="BM147" s="154" t="s">
        <v>394</v>
      </c>
    </row>
    <row r="148" spans="1:65" s="2" customFormat="1" ht="14.45" customHeight="1">
      <c r="A148" s="29"/>
      <c r="B148" s="141"/>
      <c r="C148" s="156" t="s">
        <v>229</v>
      </c>
      <c r="D148" s="156" t="s">
        <v>174</v>
      </c>
      <c r="E148" s="157" t="s">
        <v>395</v>
      </c>
      <c r="F148" s="158" t="s">
        <v>396</v>
      </c>
      <c r="G148" s="159" t="s">
        <v>249</v>
      </c>
      <c r="H148" s="160">
        <v>1</v>
      </c>
      <c r="I148" s="161"/>
      <c r="J148" s="162">
        <f t="shared" si="0"/>
        <v>0</v>
      </c>
      <c r="K148" s="163"/>
      <c r="L148" s="164"/>
      <c r="M148" s="165" t="s">
        <v>1</v>
      </c>
      <c r="N148" s="166" t="s">
        <v>39</v>
      </c>
      <c r="O148" s="55"/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333</v>
      </c>
      <c r="AT148" s="154" t="s">
        <v>174</v>
      </c>
      <c r="AU148" s="154" t="s">
        <v>123</v>
      </c>
      <c r="AY148" s="14" t="s">
        <v>116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123</v>
      </c>
      <c r="BK148" s="155">
        <f t="shared" si="9"/>
        <v>0</v>
      </c>
      <c r="BL148" s="14" t="s">
        <v>326</v>
      </c>
      <c r="BM148" s="154" t="s">
        <v>397</v>
      </c>
    </row>
    <row r="149" spans="1:65" s="2" customFormat="1" ht="14.45" customHeight="1">
      <c r="A149" s="29"/>
      <c r="B149" s="141"/>
      <c r="C149" s="156" t="s">
        <v>233</v>
      </c>
      <c r="D149" s="156" t="s">
        <v>174</v>
      </c>
      <c r="E149" s="157" t="s">
        <v>398</v>
      </c>
      <c r="F149" s="158" t="s">
        <v>399</v>
      </c>
      <c r="G149" s="159" t="s">
        <v>249</v>
      </c>
      <c r="H149" s="160">
        <v>2</v>
      </c>
      <c r="I149" s="161"/>
      <c r="J149" s="162">
        <f t="shared" si="0"/>
        <v>0</v>
      </c>
      <c r="K149" s="163"/>
      <c r="L149" s="164"/>
      <c r="M149" s="165" t="s">
        <v>1</v>
      </c>
      <c r="N149" s="166" t="s">
        <v>39</v>
      </c>
      <c r="O149" s="55"/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333</v>
      </c>
      <c r="AT149" s="154" t="s">
        <v>174</v>
      </c>
      <c r="AU149" s="154" t="s">
        <v>123</v>
      </c>
      <c r="AY149" s="14" t="s">
        <v>116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123</v>
      </c>
      <c r="BK149" s="155">
        <f t="shared" si="9"/>
        <v>0</v>
      </c>
      <c r="BL149" s="14" t="s">
        <v>326</v>
      </c>
      <c r="BM149" s="154" t="s">
        <v>400</v>
      </c>
    </row>
    <row r="150" spans="1:65" s="2" customFormat="1" ht="24.2" customHeight="1">
      <c r="A150" s="29"/>
      <c r="B150" s="141"/>
      <c r="C150" s="156" t="s">
        <v>237</v>
      </c>
      <c r="D150" s="156" t="s">
        <v>174</v>
      </c>
      <c r="E150" s="157" t="s">
        <v>401</v>
      </c>
      <c r="F150" s="158" t="s">
        <v>402</v>
      </c>
      <c r="G150" s="159" t="s">
        <v>249</v>
      </c>
      <c r="H150" s="160">
        <v>2</v>
      </c>
      <c r="I150" s="161"/>
      <c r="J150" s="162">
        <f t="shared" si="0"/>
        <v>0</v>
      </c>
      <c r="K150" s="163"/>
      <c r="L150" s="164"/>
      <c r="M150" s="165" t="s">
        <v>1</v>
      </c>
      <c r="N150" s="166" t="s">
        <v>39</v>
      </c>
      <c r="O150" s="55"/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333</v>
      </c>
      <c r="AT150" s="154" t="s">
        <v>174</v>
      </c>
      <c r="AU150" s="154" t="s">
        <v>123</v>
      </c>
      <c r="AY150" s="14" t="s">
        <v>116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123</v>
      </c>
      <c r="BK150" s="155">
        <f t="shared" si="9"/>
        <v>0</v>
      </c>
      <c r="BL150" s="14" t="s">
        <v>326</v>
      </c>
      <c r="BM150" s="154" t="s">
        <v>403</v>
      </c>
    </row>
    <row r="151" spans="1:65" s="2" customFormat="1" ht="14.45" customHeight="1">
      <c r="A151" s="29"/>
      <c r="B151" s="141"/>
      <c r="C151" s="156" t="s">
        <v>241</v>
      </c>
      <c r="D151" s="156" t="s">
        <v>174</v>
      </c>
      <c r="E151" s="157" t="s">
        <v>404</v>
      </c>
      <c r="F151" s="158" t="s">
        <v>405</v>
      </c>
      <c r="G151" s="159" t="s">
        <v>249</v>
      </c>
      <c r="H151" s="160">
        <v>4</v>
      </c>
      <c r="I151" s="161"/>
      <c r="J151" s="162">
        <f t="shared" si="0"/>
        <v>0</v>
      </c>
      <c r="K151" s="163"/>
      <c r="L151" s="164"/>
      <c r="M151" s="165" t="s">
        <v>1</v>
      </c>
      <c r="N151" s="166" t="s">
        <v>39</v>
      </c>
      <c r="O151" s="55"/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333</v>
      </c>
      <c r="AT151" s="154" t="s">
        <v>174</v>
      </c>
      <c r="AU151" s="154" t="s">
        <v>123</v>
      </c>
      <c r="AY151" s="14" t="s">
        <v>116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123</v>
      </c>
      <c r="BK151" s="155">
        <f t="shared" si="9"/>
        <v>0</v>
      </c>
      <c r="BL151" s="14" t="s">
        <v>326</v>
      </c>
      <c r="BM151" s="154" t="s">
        <v>406</v>
      </c>
    </row>
    <row r="152" spans="1:65" s="2" customFormat="1" ht="24.2" customHeight="1">
      <c r="A152" s="29"/>
      <c r="B152" s="141"/>
      <c r="C152" s="156" t="s">
        <v>246</v>
      </c>
      <c r="D152" s="156" t="s">
        <v>174</v>
      </c>
      <c r="E152" s="157" t="s">
        <v>407</v>
      </c>
      <c r="F152" s="158" t="s">
        <v>408</v>
      </c>
      <c r="G152" s="159" t="s">
        <v>249</v>
      </c>
      <c r="H152" s="160">
        <v>4</v>
      </c>
      <c r="I152" s="161"/>
      <c r="J152" s="162">
        <f t="shared" si="0"/>
        <v>0</v>
      </c>
      <c r="K152" s="163"/>
      <c r="L152" s="164"/>
      <c r="M152" s="165" t="s">
        <v>1</v>
      </c>
      <c r="N152" s="166" t="s">
        <v>39</v>
      </c>
      <c r="O152" s="55"/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3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333</v>
      </c>
      <c r="AT152" s="154" t="s">
        <v>174</v>
      </c>
      <c r="AU152" s="154" t="s">
        <v>123</v>
      </c>
      <c r="AY152" s="14" t="s">
        <v>116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123</v>
      </c>
      <c r="BK152" s="155">
        <f t="shared" si="9"/>
        <v>0</v>
      </c>
      <c r="BL152" s="14" t="s">
        <v>326</v>
      </c>
      <c r="BM152" s="154" t="s">
        <v>409</v>
      </c>
    </row>
    <row r="153" spans="1:65" s="2" customFormat="1" ht="14.45" customHeight="1">
      <c r="A153" s="29"/>
      <c r="B153" s="141"/>
      <c r="C153" s="156" t="s">
        <v>251</v>
      </c>
      <c r="D153" s="156" t="s">
        <v>174</v>
      </c>
      <c r="E153" s="157" t="s">
        <v>410</v>
      </c>
      <c r="F153" s="158" t="s">
        <v>411</v>
      </c>
      <c r="G153" s="159" t="s">
        <v>249</v>
      </c>
      <c r="H153" s="160">
        <v>1</v>
      </c>
      <c r="I153" s="161"/>
      <c r="J153" s="162">
        <f t="shared" si="0"/>
        <v>0</v>
      </c>
      <c r="K153" s="163"/>
      <c r="L153" s="164"/>
      <c r="M153" s="165" t="s">
        <v>1</v>
      </c>
      <c r="N153" s="166" t="s">
        <v>39</v>
      </c>
      <c r="O153" s="55"/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3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333</v>
      </c>
      <c r="AT153" s="154" t="s">
        <v>174</v>
      </c>
      <c r="AU153" s="154" t="s">
        <v>123</v>
      </c>
      <c r="AY153" s="14" t="s">
        <v>116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123</v>
      </c>
      <c r="BK153" s="155">
        <f t="shared" si="9"/>
        <v>0</v>
      </c>
      <c r="BL153" s="14" t="s">
        <v>326</v>
      </c>
      <c r="BM153" s="154" t="s">
        <v>412</v>
      </c>
    </row>
    <row r="154" spans="1:65" s="2" customFormat="1" ht="24.2" customHeight="1">
      <c r="A154" s="29"/>
      <c r="B154" s="141"/>
      <c r="C154" s="156" t="s">
        <v>255</v>
      </c>
      <c r="D154" s="156" t="s">
        <v>174</v>
      </c>
      <c r="E154" s="157" t="s">
        <v>413</v>
      </c>
      <c r="F154" s="158" t="s">
        <v>414</v>
      </c>
      <c r="G154" s="159" t="s">
        <v>249</v>
      </c>
      <c r="H154" s="160">
        <v>1</v>
      </c>
      <c r="I154" s="161"/>
      <c r="J154" s="162">
        <f t="shared" ref="J154:J185" si="10">ROUND(I154*H154,2)</f>
        <v>0</v>
      </c>
      <c r="K154" s="163"/>
      <c r="L154" s="164"/>
      <c r="M154" s="165" t="s">
        <v>1</v>
      </c>
      <c r="N154" s="166" t="s">
        <v>39</v>
      </c>
      <c r="O154" s="55"/>
      <c r="P154" s="152">
        <f t="shared" ref="P154:P185" si="11">O154*H154</f>
        <v>0</v>
      </c>
      <c r="Q154" s="152">
        <v>0</v>
      </c>
      <c r="R154" s="152">
        <f t="shared" ref="R154:R185" si="12">Q154*H154</f>
        <v>0</v>
      </c>
      <c r="S154" s="152">
        <v>0</v>
      </c>
      <c r="T154" s="153">
        <f t="shared" ref="T154:T185" si="1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333</v>
      </c>
      <c r="AT154" s="154" t="s">
        <v>174</v>
      </c>
      <c r="AU154" s="154" t="s">
        <v>123</v>
      </c>
      <c r="AY154" s="14" t="s">
        <v>116</v>
      </c>
      <c r="BE154" s="155">
        <f t="shared" ref="BE154:BE185" si="14">IF(N154="základná",J154,0)</f>
        <v>0</v>
      </c>
      <c r="BF154" s="155">
        <f t="shared" ref="BF154:BF185" si="15">IF(N154="znížená",J154,0)</f>
        <v>0</v>
      </c>
      <c r="BG154" s="155">
        <f t="shared" ref="BG154:BG185" si="16">IF(N154="zákl. prenesená",J154,0)</f>
        <v>0</v>
      </c>
      <c r="BH154" s="155">
        <f t="shared" ref="BH154:BH185" si="17">IF(N154="zníž. prenesená",J154,0)</f>
        <v>0</v>
      </c>
      <c r="BI154" s="155">
        <f t="shared" ref="BI154:BI185" si="18">IF(N154="nulová",J154,0)</f>
        <v>0</v>
      </c>
      <c r="BJ154" s="14" t="s">
        <v>123</v>
      </c>
      <c r="BK154" s="155">
        <f t="shared" ref="BK154:BK185" si="19">ROUND(I154*H154,2)</f>
        <v>0</v>
      </c>
      <c r="BL154" s="14" t="s">
        <v>326</v>
      </c>
      <c r="BM154" s="154" t="s">
        <v>415</v>
      </c>
    </row>
    <row r="155" spans="1:65" s="2" customFormat="1" ht="26.25" customHeight="1">
      <c r="A155" s="29"/>
      <c r="B155" s="141"/>
      <c r="C155" s="156" t="s">
        <v>259</v>
      </c>
      <c r="D155" s="156" t="s">
        <v>174</v>
      </c>
      <c r="E155" s="157" t="s">
        <v>416</v>
      </c>
      <c r="F155" s="158" t="s">
        <v>417</v>
      </c>
      <c r="G155" s="159" t="s">
        <v>249</v>
      </c>
      <c r="H155" s="160">
        <v>1</v>
      </c>
      <c r="I155" s="161"/>
      <c r="J155" s="162">
        <f t="shared" si="10"/>
        <v>0</v>
      </c>
      <c r="K155" s="163"/>
      <c r="L155" s="164"/>
      <c r="M155" s="165" t="s">
        <v>1</v>
      </c>
      <c r="N155" s="166" t="s">
        <v>39</v>
      </c>
      <c r="O155" s="55"/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333</v>
      </c>
      <c r="AT155" s="154" t="s">
        <v>174</v>
      </c>
      <c r="AU155" s="154" t="s">
        <v>123</v>
      </c>
      <c r="AY155" s="14" t="s">
        <v>116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123</v>
      </c>
      <c r="BK155" s="155">
        <f t="shared" si="19"/>
        <v>0</v>
      </c>
      <c r="BL155" s="14" t="s">
        <v>326</v>
      </c>
      <c r="BM155" s="154" t="s">
        <v>418</v>
      </c>
    </row>
    <row r="156" spans="1:65" s="2" customFormat="1" ht="49.15" customHeight="1">
      <c r="A156" s="29"/>
      <c r="B156" s="141"/>
      <c r="C156" s="156" t="s">
        <v>263</v>
      </c>
      <c r="D156" s="156" t="s">
        <v>174</v>
      </c>
      <c r="E156" s="157" t="s">
        <v>419</v>
      </c>
      <c r="F156" s="158" t="s">
        <v>420</v>
      </c>
      <c r="G156" s="159" t="s">
        <v>249</v>
      </c>
      <c r="H156" s="160">
        <v>1</v>
      </c>
      <c r="I156" s="161"/>
      <c r="J156" s="162">
        <f t="shared" si="10"/>
        <v>0</v>
      </c>
      <c r="K156" s="163"/>
      <c r="L156" s="164"/>
      <c r="M156" s="165" t="s">
        <v>1</v>
      </c>
      <c r="N156" s="166" t="s">
        <v>39</v>
      </c>
      <c r="O156" s="55"/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333</v>
      </c>
      <c r="AT156" s="154" t="s">
        <v>174</v>
      </c>
      <c r="AU156" s="154" t="s">
        <v>123</v>
      </c>
      <c r="AY156" s="14" t="s">
        <v>116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123</v>
      </c>
      <c r="BK156" s="155">
        <f t="shared" si="19"/>
        <v>0</v>
      </c>
      <c r="BL156" s="14" t="s">
        <v>326</v>
      </c>
      <c r="BM156" s="154" t="s">
        <v>421</v>
      </c>
    </row>
    <row r="157" spans="1:65" s="2" customFormat="1" ht="24.2" customHeight="1">
      <c r="A157" s="29"/>
      <c r="B157" s="141"/>
      <c r="C157" s="156" t="s">
        <v>268</v>
      </c>
      <c r="D157" s="156" t="s">
        <v>174</v>
      </c>
      <c r="E157" s="157" t="s">
        <v>422</v>
      </c>
      <c r="F157" s="158" t="s">
        <v>423</v>
      </c>
      <c r="G157" s="159" t="s">
        <v>249</v>
      </c>
      <c r="H157" s="160">
        <v>1</v>
      </c>
      <c r="I157" s="161"/>
      <c r="J157" s="162">
        <f t="shared" si="10"/>
        <v>0</v>
      </c>
      <c r="K157" s="163"/>
      <c r="L157" s="164"/>
      <c r="M157" s="165" t="s">
        <v>1</v>
      </c>
      <c r="N157" s="166" t="s">
        <v>39</v>
      </c>
      <c r="O157" s="55"/>
      <c r="P157" s="152">
        <f t="shared" si="11"/>
        <v>0</v>
      </c>
      <c r="Q157" s="152">
        <v>0</v>
      </c>
      <c r="R157" s="152">
        <f t="shared" si="12"/>
        <v>0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333</v>
      </c>
      <c r="AT157" s="154" t="s">
        <v>174</v>
      </c>
      <c r="AU157" s="154" t="s">
        <v>123</v>
      </c>
      <c r="AY157" s="14" t="s">
        <v>116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123</v>
      </c>
      <c r="BK157" s="155">
        <f t="shared" si="19"/>
        <v>0</v>
      </c>
      <c r="BL157" s="14" t="s">
        <v>326</v>
      </c>
      <c r="BM157" s="154" t="s">
        <v>424</v>
      </c>
    </row>
    <row r="158" spans="1:65" s="2" customFormat="1" ht="28.5" customHeight="1">
      <c r="A158" s="29"/>
      <c r="B158" s="141"/>
      <c r="C158" s="156" t="s">
        <v>272</v>
      </c>
      <c r="D158" s="156" t="s">
        <v>174</v>
      </c>
      <c r="E158" s="157" t="s">
        <v>425</v>
      </c>
      <c r="F158" s="158" t="s">
        <v>426</v>
      </c>
      <c r="G158" s="159" t="s">
        <v>249</v>
      </c>
      <c r="H158" s="160">
        <v>1</v>
      </c>
      <c r="I158" s="161"/>
      <c r="J158" s="162">
        <f t="shared" si="10"/>
        <v>0</v>
      </c>
      <c r="K158" s="163"/>
      <c r="L158" s="164"/>
      <c r="M158" s="165" t="s">
        <v>1</v>
      </c>
      <c r="N158" s="166" t="s">
        <v>39</v>
      </c>
      <c r="O158" s="55"/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333</v>
      </c>
      <c r="AT158" s="154" t="s">
        <v>174</v>
      </c>
      <c r="AU158" s="154" t="s">
        <v>123</v>
      </c>
      <c r="AY158" s="14" t="s">
        <v>116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123</v>
      </c>
      <c r="BK158" s="155">
        <f t="shared" si="19"/>
        <v>0</v>
      </c>
      <c r="BL158" s="14" t="s">
        <v>326</v>
      </c>
      <c r="BM158" s="154" t="s">
        <v>427</v>
      </c>
    </row>
    <row r="159" spans="1:65" s="2" customFormat="1" ht="37.9" customHeight="1">
      <c r="A159" s="29"/>
      <c r="B159" s="141"/>
      <c r="C159" s="156" t="s">
        <v>276</v>
      </c>
      <c r="D159" s="156" t="s">
        <v>174</v>
      </c>
      <c r="E159" s="157" t="s">
        <v>428</v>
      </c>
      <c r="F159" s="158" t="s">
        <v>429</v>
      </c>
      <c r="G159" s="159" t="s">
        <v>249</v>
      </c>
      <c r="H159" s="160">
        <v>1</v>
      </c>
      <c r="I159" s="161"/>
      <c r="J159" s="162">
        <f t="shared" si="10"/>
        <v>0</v>
      </c>
      <c r="K159" s="163"/>
      <c r="L159" s="164"/>
      <c r="M159" s="165" t="s">
        <v>1</v>
      </c>
      <c r="N159" s="166" t="s">
        <v>39</v>
      </c>
      <c r="O159" s="55"/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333</v>
      </c>
      <c r="AT159" s="154" t="s">
        <v>174</v>
      </c>
      <c r="AU159" s="154" t="s">
        <v>123</v>
      </c>
      <c r="AY159" s="14" t="s">
        <v>116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123</v>
      </c>
      <c r="BK159" s="155">
        <f t="shared" si="19"/>
        <v>0</v>
      </c>
      <c r="BL159" s="14" t="s">
        <v>326</v>
      </c>
      <c r="BM159" s="154" t="s">
        <v>430</v>
      </c>
    </row>
    <row r="160" spans="1:65" s="2" customFormat="1" ht="14.45" customHeight="1">
      <c r="A160" s="29"/>
      <c r="B160" s="141"/>
      <c r="C160" s="156" t="s">
        <v>280</v>
      </c>
      <c r="D160" s="156" t="s">
        <v>174</v>
      </c>
      <c r="E160" s="157" t="s">
        <v>431</v>
      </c>
      <c r="F160" s="158" t="s">
        <v>432</v>
      </c>
      <c r="G160" s="159" t="s">
        <v>249</v>
      </c>
      <c r="H160" s="160">
        <v>1</v>
      </c>
      <c r="I160" s="161"/>
      <c r="J160" s="162">
        <f t="shared" si="10"/>
        <v>0</v>
      </c>
      <c r="K160" s="163"/>
      <c r="L160" s="164"/>
      <c r="M160" s="165" t="s">
        <v>1</v>
      </c>
      <c r="N160" s="166" t="s">
        <v>39</v>
      </c>
      <c r="O160" s="55"/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333</v>
      </c>
      <c r="AT160" s="154" t="s">
        <v>174</v>
      </c>
      <c r="AU160" s="154" t="s">
        <v>123</v>
      </c>
      <c r="AY160" s="14" t="s">
        <v>116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123</v>
      </c>
      <c r="BK160" s="155">
        <f t="shared" si="19"/>
        <v>0</v>
      </c>
      <c r="BL160" s="14" t="s">
        <v>326</v>
      </c>
      <c r="BM160" s="154" t="s">
        <v>433</v>
      </c>
    </row>
    <row r="161" spans="1:65" s="2" customFormat="1" ht="24.2" customHeight="1">
      <c r="A161" s="29"/>
      <c r="B161" s="141"/>
      <c r="C161" s="156" t="s">
        <v>284</v>
      </c>
      <c r="D161" s="156" t="s">
        <v>174</v>
      </c>
      <c r="E161" s="157" t="s">
        <v>434</v>
      </c>
      <c r="F161" s="158" t="s">
        <v>435</v>
      </c>
      <c r="G161" s="159" t="s">
        <v>249</v>
      </c>
      <c r="H161" s="160">
        <v>1</v>
      </c>
      <c r="I161" s="161"/>
      <c r="J161" s="162">
        <f t="shared" si="10"/>
        <v>0</v>
      </c>
      <c r="K161" s="163"/>
      <c r="L161" s="164"/>
      <c r="M161" s="165" t="s">
        <v>1</v>
      </c>
      <c r="N161" s="166" t="s">
        <v>39</v>
      </c>
      <c r="O161" s="55"/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333</v>
      </c>
      <c r="AT161" s="154" t="s">
        <v>174</v>
      </c>
      <c r="AU161" s="154" t="s">
        <v>123</v>
      </c>
      <c r="AY161" s="14" t="s">
        <v>116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123</v>
      </c>
      <c r="BK161" s="155">
        <f t="shared" si="19"/>
        <v>0</v>
      </c>
      <c r="BL161" s="14" t="s">
        <v>326</v>
      </c>
      <c r="BM161" s="154" t="s">
        <v>436</v>
      </c>
    </row>
    <row r="162" spans="1:65" s="2" customFormat="1" ht="24.2" customHeight="1">
      <c r="A162" s="29"/>
      <c r="B162" s="141"/>
      <c r="C162" s="156" t="s">
        <v>288</v>
      </c>
      <c r="D162" s="156" t="s">
        <v>174</v>
      </c>
      <c r="E162" s="157" t="s">
        <v>437</v>
      </c>
      <c r="F162" s="158" t="s">
        <v>438</v>
      </c>
      <c r="G162" s="159" t="s">
        <v>249</v>
      </c>
      <c r="H162" s="160">
        <v>1</v>
      </c>
      <c r="I162" s="161"/>
      <c r="J162" s="162">
        <f t="shared" si="10"/>
        <v>0</v>
      </c>
      <c r="K162" s="163"/>
      <c r="L162" s="164"/>
      <c r="M162" s="165" t="s">
        <v>1</v>
      </c>
      <c r="N162" s="166" t="s">
        <v>39</v>
      </c>
      <c r="O162" s="55"/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333</v>
      </c>
      <c r="AT162" s="154" t="s">
        <v>174</v>
      </c>
      <c r="AU162" s="154" t="s">
        <v>123</v>
      </c>
      <c r="AY162" s="14" t="s">
        <v>116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123</v>
      </c>
      <c r="BK162" s="155">
        <f t="shared" si="19"/>
        <v>0</v>
      </c>
      <c r="BL162" s="14" t="s">
        <v>326</v>
      </c>
      <c r="BM162" s="154" t="s">
        <v>439</v>
      </c>
    </row>
    <row r="163" spans="1:65" s="2" customFormat="1" ht="37.9" customHeight="1">
      <c r="A163" s="29"/>
      <c r="B163" s="141"/>
      <c r="C163" s="156" t="s">
        <v>292</v>
      </c>
      <c r="D163" s="156" t="s">
        <v>174</v>
      </c>
      <c r="E163" s="157" t="s">
        <v>440</v>
      </c>
      <c r="F163" s="158" t="s">
        <v>441</v>
      </c>
      <c r="G163" s="159" t="s">
        <v>249</v>
      </c>
      <c r="H163" s="160">
        <v>3</v>
      </c>
      <c r="I163" s="161"/>
      <c r="J163" s="162">
        <f t="shared" si="10"/>
        <v>0</v>
      </c>
      <c r="K163" s="163"/>
      <c r="L163" s="164"/>
      <c r="M163" s="165" t="s">
        <v>1</v>
      </c>
      <c r="N163" s="166" t="s">
        <v>39</v>
      </c>
      <c r="O163" s="55"/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333</v>
      </c>
      <c r="AT163" s="154" t="s">
        <v>174</v>
      </c>
      <c r="AU163" s="154" t="s">
        <v>123</v>
      </c>
      <c r="AY163" s="14" t="s">
        <v>116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123</v>
      </c>
      <c r="BK163" s="155">
        <f t="shared" si="19"/>
        <v>0</v>
      </c>
      <c r="BL163" s="14" t="s">
        <v>326</v>
      </c>
      <c r="BM163" s="154" t="s">
        <v>442</v>
      </c>
    </row>
    <row r="164" spans="1:65" s="2" customFormat="1" ht="37.9" customHeight="1">
      <c r="A164" s="29"/>
      <c r="B164" s="141"/>
      <c r="C164" s="156" t="s">
        <v>296</v>
      </c>
      <c r="D164" s="156" t="s">
        <v>174</v>
      </c>
      <c r="E164" s="157" t="s">
        <v>443</v>
      </c>
      <c r="F164" s="158" t="s">
        <v>444</v>
      </c>
      <c r="G164" s="159" t="s">
        <v>249</v>
      </c>
      <c r="H164" s="160">
        <v>1</v>
      </c>
      <c r="I164" s="161"/>
      <c r="J164" s="162">
        <f t="shared" si="10"/>
        <v>0</v>
      </c>
      <c r="K164" s="163"/>
      <c r="L164" s="164"/>
      <c r="M164" s="165" t="s">
        <v>1</v>
      </c>
      <c r="N164" s="166" t="s">
        <v>39</v>
      </c>
      <c r="O164" s="55"/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333</v>
      </c>
      <c r="AT164" s="154" t="s">
        <v>174</v>
      </c>
      <c r="AU164" s="154" t="s">
        <v>123</v>
      </c>
      <c r="AY164" s="14" t="s">
        <v>116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123</v>
      </c>
      <c r="BK164" s="155">
        <f t="shared" si="19"/>
        <v>0</v>
      </c>
      <c r="BL164" s="14" t="s">
        <v>326</v>
      </c>
      <c r="BM164" s="154" t="s">
        <v>445</v>
      </c>
    </row>
    <row r="165" spans="1:65" s="2" customFormat="1" ht="37.9" customHeight="1">
      <c r="A165" s="29"/>
      <c r="B165" s="141"/>
      <c r="C165" s="156" t="s">
        <v>300</v>
      </c>
      <c r="D165" s="156" t="s">
        <v>174</v>
      </c>
      <c r="E165" s="157" t="s">
        <v>446</v>
      </c>
      <c r="F165" s="158" t="s">
        <v>447</v>
      </c>
      <c r="G165" s="159" t="s">
        <v>249</v>
      </c>
      <c r="H165" s="160">
        <v>1</v>
      </c>
      <c r="I165" s="161"/>
      <c r="J165" s="162">
        <f t="shared" si="10"/>
        <v>0</v>
      </c>
      <c r="K165" s="163"/>
      <c r="L165" s="164"/>
      <c r="M165" s="165" t="s">
        <v>1</v>
      </c>
      <c r="N165" s="166" t="s">
        <v>39</v>
      </c>
      <c r="O165" s="55"/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333</v>
      </c>
      <c r="AT165" s="154" t="s">
        <v>174</v>
      </c>
      <c r="AU165" s="154" t="s">
        <v>123</v>
      </c>
      <c r="AY165" s="14" t="s">
        <v>116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123</v>
      </c>
      <c r="BK165" s="155">
        <f t="shared" si="19"/>
        <v>0</v>
      </c>
      <c r="BL165" s="14" t="s">
        <v>326</v>
      </c>
      <c r="BM165" s="154" t="s">
        <v>448</v>
      </c>
    </row>
    <row r="166" spans="1:65" s="2" customFormat="1" ht="37.9" customHeight="1">
      <c r="A166" s="29"/>
      <c r="B166" s="141"/>
      <c r="C166" s="156" t="s">
        <v>306</v>
      </c>
      <c r="D166" s="156" t="s">
        <v>174</v>
      </c>
      <c r="E166" s="157" t="s">
        <v>449</v>
      </c>
      <c r="F166" s="158" t="s">
        <v>450</v>
      </c>
      <c r="G166" s="159" t="s">
        <v>249</v>
      </c>
      <c r="H166" s="160">
        <v>1</v>
      </c>
      <c r="I166" s="161"/>
      <c r="J166" s="162">
        <f t="shared" si="10"/>
        <v>0</v>
      </c>
      <c r="K166" s="163"/>
      <c r="L166" s="164"/>
      <c r="M166" s="165" t="s">
        <v>1</v>
      </c>
      <c r="N166" s="166" t="s">
        <v>39</v>
      </c>
      <c r="O166" s="55"/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5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333</v>
      </c>
      <c r="AT166" s="154" t="s">
        <v>174</v>
      </c>
      <c r="AU166" s="154" t="s">
        <v>123</v>
      </c>
      <c r="AY166" s="14" t="s">
        <v>116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123</v>
      </c>
      <c r="BK166" s="155">
        <f t="shared" si="19"/>
        <v>0</v>
      </c>
      <c r="BL166" s="14" t="s">
        <v>326</v>
      </c>
      <c r="BM166" s="154" t="s">
        <v>451</v>
      </c>
    </row>
    <row r="167" spans="1:65" s="2" customFormat="1" ht="76.349999999999994" customHeight="1">
      <c r="A167" s="29"/>
      <c r="B167" s="141"/>
      <c r="C167" s="156" t="s">
        <v>312</v>
      </c>
      <c r="D167" s="156" t="s">
        <v>174</v>
      </c>
      <c r="E167" s="157" t="s">
        <v>452</v>
      </c>
      <c r="F167" s="158" t="s">
        <v>453</v>
      </c>
      <c r="G167" s="159" t="s">
        <v>249</v>
      </c>
      <c r="H167" s="160">
        <v>1</v>
      </c>
      <c r="I167" s="161"/>
      <c r="J167" s="162">
        <f t="shared" si="10"/>
        <v>0</v>
      </c>
      <c r="K167" s="163"/>
      <c r="L167" s="164"/>
      <c r="M167" s="165" t="s">
        <v>1</v>
      </c>
      <c r="N167" s="166" t="s">
        <v>39</v>
      </c>
      <c r="O167" s="55"/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53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333</v>
      </c>
      <c r="AT167" s="154" t="s">
        <v>174</v>
      </c>
      <c r="AU167" s="154" t="s">
        <v>123</v>
      </c>
      <c r="AY167" s="14" t="s">
        <v>116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123</v>
      </c>
      <c r="BK167" s="155">
        <f t="shared" si="19"/>
        <v>0</v>
      </c>
      <c r="BL167" s="14" t="s">
        <v>326</v>
      </c>
      <c r="BM167" s="154" t="s">
        <v>454</v>
      </c>
    </row>
    <row r="168" spans="1:65" s="2" customFormat="1" ht="24.2" customHeight="1">
      <c r="A168" s="29"/>
      <c r="B168" s="141"/>
      <c r="C168" s="156" t="s">
        <v>455</v>
      </c>
      <c r="D168" s="156" t="s">
        <v>174</v>
      </c>
      <c r="E168" s="157" t="s">
        <v>456</v>
      </c>
      <c r="F168" s="158" t="s">
        <v>457</v>
      </c>
      <c r="G168" s="159" t="s">
        <v>249</v>
      </c>
      <c r="H168" s="160">
        <v>1</v>
      </c>
      <c r="I168" s="161"/>
      <c r="J168" s="162">
        <f t="shared" si="10"/>
        <v>0</v>
      </c>
      <c r="K168" s="163"/>
      <c r="L168" s="164"/>
      <c r="M168" s="165" t="s">
        <v>1</v>
      </c>
      <c r="N168" s="166" t="s">
        <v>39</v>
      </c>
      <c r="O168" s="55"/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5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333</v>
      </c>
      <c r="AT168" s="154" t="s">
        <v>174</v>
      </c>
      <c r="AU168" s="154" t="s">
        <v>123</v>
      </c>
      <c r="AY168" s="14" t="s">
        <v>116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123</v>
      </c>
      <c r="BK168" s="155">
        <f t="shared" si="19"/>
        <v>0</v>
      </c>
      <c r="BL168" s="14" t="s">
        <v>326</v>
      </c>
      <c r="BM168" s="154" t="s">
        <v>458</v>
      </c>
    </row>
    <row r="169" spans="1:65" s="2" customFormat="1" ht="24.2" customHeight="1">
      <c r="A169" s="29"/>
      <c r="B169" s="141"/>
      <c r="C169" s="156" t="s">
        <v>459</v>
      </c>
      <c r="D169" s="156" t="s">
        <v>174</v>
      </c>
      <c r="E169" s="157" t="s">
        <v>460</v>
      </c>
      <c r="F169" s="158" t="s">
        <v>461</v>
      </c>
      <c r="G169" s="159" t="s">
        <v>249</v>
      </c>
      <c r="H169" s="160">
        <v>1</v>
      </c>
      <c r="I169" s="161"/>
      <c r="J169" s="162">
        <f t="shared" si="10"/>
        <v>0</v>
      </c>
      <c r="K169" s="163"/>
      <c r="L169" s="164"/>
      <c r="M169" s="165" t="s">
        <v>1</v>
      </c>
      <c r="N169" s="166" t="s">
        <v>39</v>
      </c>
      <c r="O169" s="55"/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5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333</v>
      </c>
      <c r="AT169" s="154" t="s">
        <v>174</v>
      </c>
      <c r="AU169" s="154" t="s">
        <v>123</v>
      </c>
      <c r="AY169" s="14" t="s">
        <v>116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123</v>
      </c>
      <c r="BK169" s="155">
        <f t="shared" si="19"/>
        <v>0</v>
      </c>
      <c r="BL169" s="14" t="s">
        <v>326</v>
      </c>
      <c r="BM169" s="154" t="s">
        <v>462</v>
      </c>
    </row>
    <row r="170" spans="1:65" s="2" customFormat="1" ht="24.2" customHeight="1">
      <c r="A170" s="29"/>
      <c r="B170" s="141"/>
      <c r="C170" s="156" t="s">
        <v>463</v>
      </c>
      <c r="D170" s="156" t="s">
        <v>174</v>
      </c>
      <c r="E170" s="157" t="s">
        <v>464</v>
      </c>
      <c r="F170" s="158" t="s">
        <v>465</v>
      </c>
      <c r="G170" s="159" t="s">
        <v>249</v>
      </c>
      <c r="H170" s="160">
        <v>1</v>
      </c>
      <c r="I170" s="161"/>
      <c r="J170" s="162">
        <f t="shared" si="10"/>
        <v>0</v>
      </c>
      <c r="K170" s="163"/>
      <c r="L170" s="164"/>
      <c r="M170" s="165" t="s">
        <v>1</v>
      </c>
      <c r="N170" s="166" t="s">
        <v>39</v>
      </c>
      <c r="O170" s="55"/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5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333</v>
      </c>
      <c r="AT170" s="154" t="s">
        <v>174</v>
      </c>
      <c r="AU170" s="154" t="s">
        <v>123</v>
      </c>
      <c r="AY170" s="14" t="s">
        <v>116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123</v>
      </c>
      <c r="BK170" s="155">
        <f t="shared" si="19"/>
        <v>0</v>
      </c>
      <c r="BL170" s="14" t="s">
        <v>326</v>
      </c>
      <c r="BM170" s="154" t="s">
        <v>466</v>
      </c>
    </row>
    <row r="171" spans="1:65" s="2" customFormat="1" ht="37.9" customHeight="1">
      <c r="A171" s="29"/>
      <c r="B171" s="141"/>
      <c r="C171" s="156" t="s">
        <v>467</v>
      </c>
      <c r="D171" s="156" t="s">
        <v>174</v>
      </c>
      <c r="E171" s="157" t="s">
        <v>468</v>
      </c>
      <c r="F171" s="158" t="s">
        <v>469</v>
      </c>
      <c r="G171" s="159" t="s">
        <v>249</v>
      </c>
      <c r="H171" s="160">
        <v>1</v>
      </c>
      <c r="I171" s="161"/>
      <c r="J171" s="162">
        <f t="shared" si="10"/>
        <v>0</v>
      </c>
      <c r="K171" s="163"/>
      <c r="L171" s="164"/>
      <c r="M171" s="165" t="s">
        <v>1</v>
      </c>
      <c r="N171" s="166" t="s">
        <v>39</v>
      </c>
      <c r="O171" s="55"/>
      <c r="P171" s="152">
        <f t="shared" si="11"/>
        <v>0</v>
      </c>
      <c r="Q171" s="152">
        <v>0</v>
      </c>
      <c r="R171" s="152">
        <f t="shared" si="12"/>
        <v>0</v>
      </c>
      <c r="S171" s="152">
        <v>0</v>
      </c>
      <c r="T171" s="153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333</v>
      </c>
      <c r="AT171" s="154" t="s">
        <v>174</v>
      </c>
      <c r="AU171" s="154" t="s">
        <v>123</v>
      </c>
      <c r="AY171" s="14" t="s">
        <v>116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123</v>
      </c>
      <c r="BK171" s="155">
        <f t="shared" si="19"/>
        <v>0</v>
      </c>
      <c r="BL171" s="14" t="s">
        <v>326</v>
      </c>
      <c r="BM171" s="154" t="s">
        <v>470</v>
      </c>
    </row>
    <row r="172" spans="1:65" s="2" customFormat="1" ht="14.45" customHeight="1">
      <c r="A172" s="29"/>
      <c r="B172" s="141"/>
      <c r="C172" s="156" t="s">
        <v>471</v>
      </c>
      <c r="D172" s="156" t="s">
        <v>174</v>
      </c>
      <c r="E172" s="157" t="s">
        <v>472</v>
      </c>
      <c r="F172" s="158" t="s">
        <v>473</v>
      </c>
      <c r="G172" s="159" t="s">
        <v>249</v>
      </c>
      <c r="H172" s="160">
        <v>1</v>
      </c>
      <c r="I172" s="161"/>
      <c r="J172" s="162">
        <f t="shared" si="10"/>
        <v>0</v>
      </c>
      <c r="K172" s="163"/>
      <c r="L172" s="164"/>
      <c r="M172" s="165" t="s">
        <v>1</v>
      </c>
      <c r="N172" s="166" t="s">
        <v>39</v>
      </c>
      <c r="O172" s="55"/>
      <c r="P172" s="152">
        <f t="shared" si="11"/>
        <v>0</v>
      </c>
      <c r="Q172" s="152">
        <v>0</v>
      </c>
      <c r="R172" s="152">
        <f t="shared" si="12"/>
        <v>0</v>
      </c>
      <c r="S172" s="152">
        <v>0</v>
      </c>
      <c r="T172" s="153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333</v>
      </c>
      <c r="AT172" s="154" t="s">
        <v>174</v>
      </c>
      <c r="AU172" s="154" t="s">
        <v>123</v>
      </c>
      <c r="AY172" s="14" t="s">
        <v>116</v>
      </c>
      <c r="BE172" s="155">
        <f t="shared" si="14"/>
        <v>0</v>
      </c>
      <c r="BF172" s="155">
        <f t="shared" si="15"/>
        <v>0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4" t="s">
        <v>123</v>
      </c>
      <c r="BK172" s="155">
        <f t="shared" si="19"/>
        <v>0</v>
      </c>
      <c r="BL172" s="14" t="s">
        <v>326</v>
      </c>
      <c r="BM172" s="154" t="s">
        <v>474</v>
      </c>
    </row>
    <row r="173" spans="1:65" s="2" customFormat="1" ht="24" customHeight="1">
      <c r="A173" s="29"/>
      <c r="B173" s="141"/>
      <c r="C173" s="156" t="s">
        <v>475</v>
      </c>
      <c r="D173" s="156" t="s">
        <v>174</v>
      </c>
      <c r="E173" s="157" t="s">
        <v>476</v>
      </c>
      <c r="F173" s="158" t="s">
        <v>477</v>
      </c>
      <c r="G173" s="159" t="s">
        <v>249</v>
      </c>
      <c r="H173" s="160">
        <v>1</v>
      </c>
      <c r="I173" s="161"/>
      <c r="J173" s="162">
        <f t="shared" si="10"/>
        <v>0</v>
      </c>
      <c r="K173" s="163"/>
      <c r="L173" s="164"/>
      <c r="M173" s="165" t="s">
        <v>1</v>
      </c>
      <c r="N173" s="166" t="s">
        <v>39</v>
      </c>
      <c r="O173" s="55"/>
      <c r="P173" s="152">
        <f t="shared" si="11"/>
        <v>0</v>
      </c>
      <c r="Q173" s="152">
        <v>0</v>
      </c>
      <c r="R173" s="152">
        <f t="shared" si="12"/>
        <v>0</v>
      </c>
      <c r="S173" s="152">
        <v>0</v>
      </c>
      <c r="T173" s="153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333</v>
      </c>
      <c r="AT173" s="154" t="s">
        <v>174</v>
      </c>
      <c r="AU173" s="154" t="s">
        <v>123</v>
      </c>
      <c r="AY173" s="14" t="s">
        <v>116</v>
      </c>
      <c r="BE173" s="155">
        <f t="shared" si="14"/>
        <v>0</v>
      </c>
      <c r="BF173" s="155">
        <f t="shared" si="15"/>
        <v>0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123</v>
      </c>
      <c r="BK173" s="155">
        <f t="shared" si="19"/>
        <v>0</v>
      </c>
      <c r="BL173" s="14" t="s">
        <v>326</v>
      </c>
      <c r="BM173" s="154" t="s">
        <v>478</v>
      </c>
    </row>
    <row r="174" spans="1:65" s="2" customFormat="1" ht="24.2" customHeight="1">
      <c r="A174" s="29"/>
      <c r="B174" s="141"/>
      <c r="C174" s="156" t="s">
        <v>479</v>
      </c>
      <c r="D174" s="156" t="s">
        <v>174</v>
      </c>
      <c r="E174" s="157" t="s">
        <v>480</v>
      </c>
      <c r="F174" s="158" t="s">
        <v>481</v>
      </c>
      <c r="G174" s="159" t="s">
        <v>249</v>
      </c>
      <c r="H174" s="160">
        <v>3</v>
      </c>
      <c r="I174" s="161"/>
      <c r="J174" s="162">
        <f t="shared" si="10"/>
        <v>0</v>
      </c>
      <c r="K174" s="163"/>
      <c r="L174" s="164"/>
      <c r="M174" s="165" t="s">
        <v>1</v>
      </c>
      <c r="N174" s="166" t="s">
        <v>39</v>
      </c>
      <c r="O174" s="55"/>
      <c r="P174" s="152">
        <f t="shared" si="11"/>
        <v>0</v>
      </c>
      <c r="Q174" s="152">
        <v>0</v>
      </c>
      <c r="R174" s="152">
        <f t="shared" si="12"/>
        <v>0</v>
      </c>
      <c r="S174" s="152">
        <v>0</v>
      </c>
      <c r="T174" s="153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333</v>
      </c>
      <c r="AT174" s="154" t="s">
        <v>174</v>
      </c>
      <c r="AU174" s="154" t="s">
        <v>123</v>
      </c>
      <c r="AY174" s="14" t="s">
        <v>116</v>
      </c>
      <c r="BE174" s="155">
        <f t="shared" si="14"/>
        <v>0</v>
      </c>
      <c r="BF174" s="155">
        <f t="shared" si="15"/>
        <v>0</v>
      </c>
      <c r="BG174" s="155">
        <f t="shared" si="16"/>
        <v>0</v>
      </c>
      <c r="BH174" s="155">
        <f t="shared" si="17"/>
        <v>0</v>
      </c>
      <c r="BI174" s="155">
        <f t="shared" si="18"/>
        <v>0</v>
      </c>
      <c r="BJ174" s="14" t="s">
        <v>123</v>
      </c>
      <c r="BK174" s="155">
        <f t="shared" si="19"/>
        <v>0</v>
      </c>
      <c r="BL174" s="14" t="s">
        <v>326</v>
      </c>
      <c r="BM174" s="154" t="s">
        <v>482</v>
      </c>
    </row>
    <row r="175" spans="1:65" s="2" customFormat="1" ht="22.5" customHeight="1">
      <c r="A175" s="29"/>
      <c r="B175" s="141"/>
      <c r="C175" s="156" t="s">
        <v>483</v>
      </c>
      <c r="D175" s="156" t="s">
        <v>174</v>
      </c>
      <c r="E175" s="157" t="s">
        <v>484</v>
      </c>
      <c r="F175" s="158" t="s">
        <v>485</v>
      </c>
      <c r="G175" s="159" t="s">
        <v>249</v>
      </c>
      <c r="H175" s="160">
        <v>10</v>
      </c>
      <c r="I175" s="161"/>
      <c r="J175" s="162">
        <f t="shared" si="10"/>
        <v>0</v>
      </c>
      <c r="K175" s="163"/>
      <c r="L175" s="164"/>
      <c r="M175" s="165" t="s">
        <v>1</v>
      </c>
      <c r="N175" s="166" t="s">
        <v>39</v>
      </c>
      <c r="O175" s="55"/>
      <c r="P175" s="152">
        <f t="shared" si="11"/>
        <v>0</v>
      </c>
      <c r="Q175" s="152">
        <v>0</v>
      </c>
      <c r="R175" s="152">
        <f t="shared" si="12"/>
        <v>0</v>
      </c>
      <c r="S175" s="152">
        <v>0</v>
      </c>
      <c r="T175" s="153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333</v>
      </c>
      <c r="AT175" s="154" t="s">
        <v>174</v>
      </c>
      <c r="AU175" s="154" t="s">
        <v>123</v>
      </c>
      <c r="AY175" s="14" t="s">
        <v>116</v>
      </c>
      <c r="BE175" s="155">
        <f t="shared" si="14"/>
        <v>0</v>
      </c>
      <c r="BF175" s="155">
        <f t="shared" si="15"/>
        <v>0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4" t="s">
        <v>123</v>
      </c>
      <c r="BK175" s="155">
        <f t="shared" si="19"/>
        <v>0</v>
      </c>
      <c r="BL175" s="14" t="s">
        <v>326</v>
      </c>
      <c r="BM175" s="154" t="s">
        <v>486</v>
      </c>
    </row>
    <row r="176" spans="1:65" s="2" customFormat="1" ht="24.2" customHeight="1">
      <c r="A176" s="29"/>
      <c r="B176" s="141"/>
      <c r="C176" s="156" t="s">
        <v>487</v>
      </c>
      <c r="D176" s="156" t="s">
        <v>174</v>
      </c>
      <c r="E176" s="157" t="s">
        <v>488</v>
      </c>
      <c r="F176" s="158" t="s">
        <v>489</v>
      </c>
      <c r="G176" s="159" t="s">
        <v>249</v>
      </c>
      <c r="H176" s="160">
        <v>1</v>
      </c>
      <c r="I176" s="161"/>
      <c r="J176" s="162">
        <f t="shared" si="10"/>
        <v>0</v>
      </c>
      <c r="K176" s="163"/>
      <c r="L176" s="164"/>
      <c r="M176" s="165" t="s">
        <v>1</v>
      </c>
      <c r="N176" s="166" t="s">
        <v>39</v>
      </c>
      <c r="O176" s="55"/>
      <c r="P176" s="152">
        <f t="shared" si="11"/>
        <v>0</v>
      </c>
      <c r="Q176" s="152">
        <v>0</v>
      </c>
      <c r="R176" s="152">
        <f t="shared" si="12"/>
        <v>0</v>
      </c>
      <c r="S176" s="152">
        <v>0</v>
      </c>
      <c r="T176" s="153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333</v>
      </c>
      <c r="AT176" s="154" t="s">
        <v>174</v>
      </c>
      <c r="AU176" s="154" t="s">
        <v>123</v>
      </c>
      <c r="AY176" s="14" t="s">
        <v>116</v>
      </c>
      <c r="BE176" s="155">
        <f t="shared" si="14"/>
        <v>0</v>
      </c>
      <c r="BF176" s="155">
        <f t="shared" si="15"/>
        <v>0</v>
      </c>
      <c r="BG176" s="155">
        <f t="shared" si="16"/>
        <v>0</v>
      </c>
      <c r="BH176" s="155">
        <f t="shared" si="17"/>
        <v>0</v>
      </c>
      <c r="BI176" s="155">
        <f t="shared" si="18"/>
        <v>0</v>
      </c>
      <c r="BJ176" s="14" t="s">
        <v>123</v>
      </c>
      <c r="BK176" s="155">
        <f t="shared" si="19"/>
        <v>0</v>
      </c>
      <c r="BL176" s="14" t="s">
        <v>326</v>
      </c>
      <c r="BM176" s="154" t="s">
        <v>490</v>
      </c>
    </row>
    <row r="177" spans="1:65" s="2" customFormat="1" ht="14.45" customHeight="1">
      <c r="A177" s="29"/>
      <c r="B177" s="141"/>
      <c r="C177" s="142" t="s">
        <v>491</v>
      </c>
      <c r="D177" s="142" t="s">
        <v>118</v>
      </c>
      <c r="E177" s="143" t="s">
        <v>492</v>
      </c>
      <c r="F177" s="144" t="s">
        <v>399</v>
      </c>
      <c r="G177" s="145" t="s">
        <v>249</v>
      </c>
      <c r="H177" s="146">
        <v>2</v>
      </c>
      <c r="I177" s="147"/>
      <c r="J177" s="148">
        <f t="shared" si="10"/>
        <v>0</v>
      </c>
      <c r="K177" s="149"/>
      <c r="L177" s="30"/>
      <c r="M177" s="150" t="s">
        <v>1</v>
      </c>
      <c r="N177" s="151" t="s">
        <v>39</v>
      </c>
      <c r="O177" s="55"/>
      <c r="P177" s="152">
        <f t="shared" si="11"/>
        <v>0</v>
      </c>
      <c r="Q177" s="152">
        <v>0</v>
      </c>
      <c r="R177" s="152">
        <f t="shared" si="12"/>
        <v>0</v>
      </c>
      <c r="S177" s="152">
        <v>0</v>
      </c>
      <c r="T177" s="153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326</v>
      </c>
      <c r="AT177" s="154" t="s">
        <v>118</v>
      </c>
      <c r="AU177" s="154" t="s">
        <v>123</v>
      </c>
      <c r="AY177" s="14" t="s">
        <v>116</v>
      </c>
      <c r="BE177" s="155">
        <f t="shared" si="14"/>
        <v>0</v>
      </c>
      <c r="BF177" s="155">
        <f t="shared" si="15"/>
        <v>0</v>
      </c>
      <c r="BG177" s="155">
        <f t="shared" si="16"/>
        <v>0</v>
      </c>
      <c r="BH177" s="155">
        <f t="shared" si="17"/>
        <v>0</v>
      </c>
      <c r="BI177" s="155">
        <f t="shared" si="18"/>
        <v>0</v>
      </c>
      <c r="BJ177" s="14" t="s">
        <v>123</v>
      </c>
      <c r="BK177" s="155">
        <f t="shared" si="19"/>
        <v>0</v>
      </c>
      <c r="BL177" s="14" t="s">
        <v>326</v>
      </c>
      <c r="BM177" s="154" t="s">
        <v>193</v>
      </c>
    </row>
    <row r="178" spans="1:65" s="2" customFormat="1" ht="24.2" customHeight="1">
      <c r="A178" s="29"/>
      <c r="B178" s="141"/>
      <c r="C178" s="142" t="s">
        <v>493</v>
      </c>
      <c r="D178" s="142" t="s">
        <v>118</v>
      </c>
      <c r="E178" s="143" t="s">
        <v>494</v>
      </c>
      <c r="F178" s="144" t="s">
        <v>402</v>
      </c>
      <c r="G178" s="145" t="s">
        <v>249</v>
      </c>
      <c r="H178" s="146">
        <v>2</v>
      </c>
      <c r="I178" s="147"/>
      <c r="J178" s="148">
        <f t="shared" si="10"/>
        <v>0</v>
      </c>
      <c r="K178" s="149"/>
      <c r="L178" s="30"/>
      <c r="M178" s="150" t="s">
        <v>1</v>
      </c>
      <c r="N178" s="151" t="s">
        <v>39</v>
      </c>
      <c r="O178" s="55"/>
      <c r="P178" s="152">
        <f t="shared" si="11"/>
        <v>0</v>
      </c>
      <c r="Q178" s="152">
        <v>0</v>
      </c>
      <c r="R178" s="152">
        <f t="shared" si="12"/>
        <v>0</v>
      </c>
      <c r="S178" s="152">
        <v>0</v>
      </c>
      <c r="T178" s="153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326</v>
      </c>
      <c r="AT178" s="154" t="s">
        <v>118</v>
      </c>
      <c r="AU178" s="154" t="s">
        <v>123</v>
      </c>
      <c r="AY178" s="14" t="s">
        <v>116</v>
      </c>
      <c r="BE178" s="155">
        <f t="shared" si="14"/>
        <v>0</v>
      </c>
      <c r="BF178" s="155">
        <f t="shared" si="15"/>
        <v>0</v>
      </c>
      <c r="BG178" s="155">
        <f t="shared" si="16"/>
        <v>0</v>
      </c>
      <c r="BH178" s="155">
        <f t="shared" si="17"/>
        <v>0</v>
      </c>
      <c r="BI178" s="155">
        <f t="shared" si="18"/>
        <v>0</v>
      </c>
      <c r="BJ178" s="14" t="s">
        <v>123</v>
      </c>
      <c r="BK178" s="155">
        <f t="shared" si="19"/>
        <v>0</v>
      </c>
      <c r="BL178" s="14" t="s">
        <v>326</v>
      </c>
      <c r="BM178" s="154" t="s">
        <v>7</v>
      </c>
    </row>
    <row r="179" spans="1:65" s="2" customFormat="1" ht="14.45" customHeight="1">
      <c r="A179" s="29"/>
      <c r="B179" s="141"/>
      <c r="C179" s="142" t="s">
        <v>495</v>
      </c>
      <c r="D179" s="142" t="s">
        <v>118</v>
      </c>
      <c r="E179" s="143" t="s">
        <v>496</v>
      </c>
      <c r="F179" s="144" t="s">
        <v>405</v>
      </c>
      <c r="G179" s="145" t="s">
        <v>249</v>
      </c>
      <c r="H179" s="146">
        <v>4</v>
      </c>
      <c r="I179" s="147"/>
      <c r="J179" s="148">
        <f t="shared" si="10"/>
        <v>0</v>
      </c>
      <c r="K179" s="149"/>
      <c r="L179" s="30"/>
      <c r="M179" s="150" t="s">
        <v>1</v>
      </c>
      <c r="N179" s="151" t="s">
        <v>39</v>
      </c>
      <c r="O179" s="55"/>
      <c r="P179" s="152">
        <f t="shared" si="11"/>
        <v>0</v>
      </c>
      <c r="Q179" s="152">
        <v>0</v>
      </c>
      <c r="R179" s="152">
        <f t="shared" si="12"/>
        <v>0</v>
      </c>
      <c r="S179" s="152">
        <v>0</v>
      </c>
      <c r="T179" s="153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326</v>
      </c>
      <c r="AT179" s="154" t="s">
        <v>118</v>
      </c>
      <c r="AU179" s="154" t="s">
        <v>123</v>
      </c>
      <c r="AY179" s="14" t="s">
        <v>116</v>
      </c>
      <c r="BE179" s="155">
        <f t="shared" si="14"/>
        <v>0</v>
      </c>
      <c r="BF179" s="155">
        <f t="shared" si="15"/>
        <v>0</v>
      </c>
      <c r="BG179" s="155">
        <f t="shared" si="16"/>
        <v>0</v>
      </c>
      <c r="BH179" s="155">
        <f t="shared" si="17"/>
        <v>0</v>
      </c>
      <c r="BI179" s="155">
        <f t="shared" si="18"/>
        <v>0</v>
      </c>
      <c r="BJ179" s="14" t="s">
        <v>123</v>
      </c>
      <c r="BK179" s="155">
        <f t="shared" si="19"/>
        <v>0</v>
      </c>
      <c r="BL179" s="14" t="s">
        <v>326</v>
      </c>
      <c r="BM179" s="154" t="s">
        <v>208</v>
      </c>
    </row>
    <row r="180" spans="1:65" s="2" customFormat="1" ht="24.2" customHeight="1">
      <c r="A180" s="29"/>
      <c r="B180" s="141"/>
      <c r="C180" s="142" t="s">
        <v>497</v>
      </c>
      <c r="D180" s="142" t="s">
        <v>118</v>
      </c>
      <c r="E180" s="143" t="s">
        <v>498</v>
      </c>
      <c r="F180" s="144" t="s">
        <v>408</v>
      </c>
      <c r="G180" s="145" t="s">
        <v>249</v>
      </c>
      <c r="H180" s="146">
        <v>4</v>
      </c>
      <c r="I180" s="147"/>
      <c r="J180" s="148">
        <f t="shared" si="10"/>
        <v>0</v>
      </c>
      <c r="K180" s="149"/>
      <c r="L180" s="30"/>
      <c r="M180" s="150" t="s">
        <v>1</v>
      </c>
      <c r="N180" s="151" t="s">
        <v>39</v>
      </c>
      <c r="O180" s="55"/>
      <c r="P180" s="152">
        <f t="shared" si="11"/>
        <v>0</v>
      </c>
      <c r="Q180" s="152">
        <v>0</v>
      </c>
      <c r="R180" s="152">
        <f t="shared" si="12"/>
        <v>0</v>
      </c>
      <c r="S180" s="152">
        <v>0</v>
      </c>
      <c r="T180" s="153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326</v>
      </c>
      <c r="AT180" s="154" t="s">
        <v>118</v>
      </c>
      <c r="AU180" s="154" t="s">
        <v>123</v>
      </c>
      <c r="AY180" s="14" t="s">
        <v>116</v>
      </c>
      <c r="BE180" s="155">
        <f t="shared" si="14"/>
        <v>0</v>
      </c>
      <c r="BF180" s="155">
        <f t="shared" si="15"/>
        <v>0</v>
      </c>
      <c r="BG180" s="155">
        <f t="shared" si="16"/>
        <v>0</v>
      </c>
      <c r="BH180" s="155">
        <f t="shared" si="17"/>
        <v>0</v>
      </c>
      <c r="BI180" s="155">
        <f t="shared" si="18"/>
        <v>0</v>
      </c>
      <c r="BJ180" s="14" t="s">
        <v>123</v>
      </c>
      <c r="BK180" s="155">
        <f t="shared" si="19"/>
        <v>0</v>
      </c>
      <c r="BL180" s="14" t="s">
        <v>326</v>
      </c>
      <c r="BM180" s="154" t="s">
        <v>217</v>
      </c>
    </row>
    <row r="181" spans="1:65" s="2" customFormat="1" ht="14.45" customHeight="1">
      <c r="A181" s="29"/>
      <c r="B181" s="141"/>
      <c r="C181" s="142" t="s">
        <v>499</v>
      </c>
      <c r="D181" s="142" t="s">
        <v>118</v>
      </c>
      <c r="E181" s="143" t="s">
        <v>500</v>
      </c>
      <c r="F181" s="144" t="s">
        <v>411</v>
      </c>
      <c r="G181" s="145" t="s">
        <v>249</v>
      </c>
      <c r="H181" s="146">
        <v>1</v>
      </c>
      <c r="I181" s="147"/>
      <c r="J181" s="148">
        <f t="shared" si="10"/>
        <v>0</v>
      </c>
      <c r="K181" s="149"/>
      <c r="L181" s="30"/>
      <c r="M181" s="150" t="s">
        <v>1</v>
      </c>
      <c r="N181" s="151" t="s">
        <v>39</v>
      </c>
      <c r="O181" s="55"/>
      <c r="P181" s="152">
        <f t="shared" si="11"/>
        <v>0</v>
      </c>
      <c r="Q181" s="152">
        <v>0</v>
      </c>
      <c r="R181" s="152">
        <f t="shared" si="12"/>
        <v>0</v>
      </c>
      <c r="S181" s="152">
        <v>0</v>
      </c>
      <c r="T181" s="153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326</v>
      </c>
      <c r="AT181" s="154" t="s">
        <v>118</v>
      </c>
      <c r="AU181" s="154" t="s">
        <v>123</v>
      </c>
      <c r="AY181" s="14" t="s">
        <v>116</v>
      </c>
      <c r="BE181" s="155">
        <f t="shared" si="14"/>
        <v>0</v>
      </c>
      <c r="BF181" s="155">
        <f t="shared" si="15"/>
        <v>0</v>
      </c>
      <c r="BG181" s="155">
        <f t="shared" si="16"/>
        <v>0</v>
      </c>
      <c r="BH181" s="155">
        <f t="shared" si="17"/>
        <v>0</v>
      </c>
      <c r="BI181" s="155">
        <f t="shared" si="18"/>
        <v>0</v>
      </c>
      <c r="BJ181" s="14" t="s">
        <v>123</v>
      </c>
      <c r="BK181" s="155">
        <f t="shared" si="19"/>
        <v>0</v>
      </c>
      <c r="BL181" s="14" t="s">
        <v>326</v>
      </c>
      <c r="BM181" s="154" t="s">
        <v>225</v>
      </c>
    </row>
    <row r="182" spans="1:65" s="2" customFormat="1" ht="24.2" customHeight="1">
      <c r="A182" s="29"/>
      <c r="B182" s="141"/>
      <c r="C182" s="142" t="s">
        <v>501</v>
      </c>
      <c r="D182" s="142" t="s">
        <v>118</v>
      </c>
      <c r="E182" s="143" t="s">
        <v>502</v>
      </c>
      <c r="F182" s="144" t="s">
        <v>414</v>
      </c>
      <c r="G182" s="145" t="s">
        <v>249</v>
      </c>
      <c r="H182" s="146">
        <v>1</v>
      </c>
      <c r="I182" s="147"/>
      <c r="J182" s="148">
        <f t="shared" si="10"/>
        <v>0</v>
      </c>
      <c r="K182" s="149"/>
      <c r="L182" s="30"/>
      <c r="M182" s="150" t="s">
        <v>1</v>
      </c>
      <c r="N182" s="151" t="s">
        <v>39</v>
      </c>
      <c r="O182" s="55"/>
      <c r="P182" s="152">
        <f t="shared" si="11"/>
        <v>0</v>
      </c>
      <c r="Q182" s="152">
        <v>0</v>
      </c>
      <c r="R182" s="152">
        <f t="shared" si="12"/>
        <v>0</v>
      </c>
      <c r="S182" s="152">
        <v>0</v>
      </c>
      <c r="T182" s="153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326</v>
      </c>
      <c r="AT182" s="154" t="s">
        <v>118</v>
      </c>
      <c r="AU182" s="154" t="s">
        <v>123</v>
      </c>
      <c r="AY182" s="14" t="s">
        <v>116</v>
      </c>
      <c r="BE182" s="155">
        <f t="shared" si="14"/>
        <v>0</v>
      </c>
      <c r="BF182" s="155">
        <f t="shared" si="15"/>
        <v>0</v>
      </c>
      <c r="BG182" s="155">
        <f t="shared" si="16"/>
        <v>0</v>
      </c>
      <c r="BH182" s="155">
        <f t="shared" si="17"/>
        <v>0</v>
      </c>
      <c r="BI182" s="155">
        <f t="shared" si="18"/>
        <v>0</v>
      </c>
      <c r="BJ182" s="14" t="s">
        <v>123</v>
      </c>
      <c r="BK182" s="155">
        <f t="shared" si="19"/>
        <v>0</v>
      </c>
      <c r="BL182" s="14" t="s">
        <v>326</v>
      </c>
      <c r="BM182" s="154" t="s">
        <v>233</v>
      </c>
    </row>
    <row r="183" spans="1:65" s="2" customFormat="1" ht="14.45" customHeight="1">
      <c r="A183" s="29"/>
      <c r="B183" s="141"/>
      <c r="C183" s="142" t="s">
        <v>503</v>
      </c>
      <c r="D183" s="142" t="s">
        <v>118</v>
      </c>
      <c r="E183" s="143" t="s">
        <v>504</v>
      </c>
      <c r="F183" s="144" t="s">
        <v>417</v>
      </c>
      <c r="G183" s="145" t="s">
        <v>249</v>
      </c>
      <c r="H183" s="146">
        <v>1</v>
      </c>
      <c r="I183" s="147"/>
      <c r="J183" s="148">
        <f t="shared" si="10"/>
        <v>0</v>
      </c>
      <c r="K183" s="149"/>
      <c r="L183" s="30"/>
      <c r="M183" s="150" t="s">
        <v>1</v>
      </c>
      <c r="N183" s="151" t="s">
        <v>39</v>
      </c>
      <c r="O183" s="55"/>
      <c r="P183" s="152">
        <f t="shared" si="11"/>
        <v>0</v>
      </c>
      <c r="Q183" s="152">
        <v>0</v>
      </c>
      <c r="R183" s="152">
        <f t="shared" si="12"/>
        <v>0</v>
      </c>
      <c r="S183" s="152">
        <v>0</v>
      </c>
      <c r="T183" s="153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326</v>
      </c>
      <c r="AT183" s="154" t="s">
        <v>118</v>
      </c>
      <c r="AU183" s="154" t="s">
        <v>123</v>
      </c>
      <c r="AY183" s="14" t="s">
        <v>116</v>
      </c>
      <c r="BE183" s="155">
        <f t="shared" si="14"/>
        <v>0</v>
      </c>
      <c r="BF183" s="155">
        <f t="shared" si="15"/>
        <v>0</v>
      </c>
      <c r="BG183" s="155">
        <f t="shared" si="16"/>
        <v>0</v>
      </c>
      <c r="BH183" s="155">
        <f t="shared" si="17"/>
        <v>0</v>
      </c>
      <c r="BI183" s="155">
        <f t="shared" si="18"/>
        <v>0</v>
      </c>
      <c r="BJ183" s="14" t="s">
        <v>123</v>
      </c>
      <c r="BK183" s="155">
        <f t="shared" si="19"/>
        <v>0</v>
      </c>
      <c r="BL183" s="14" t="s">
        <v>326</v>
      </c>
      <c r="BM183" s="154" t="s">
        <v>241</v>
      </c>
    </row>
    <row r="184" spans="1:65" s="2" customFormat="1" ht="49.15" customHeight="1">
      <c r="A184" s="29"/>
      <c r="B184" s="141"/>
      <c r="C184" s="142" t="s">
        <v>505</v>
      </c>
      <c r="D184" s="142" t="s">
        <v>118</v>
      </c>
      <c r="E184" s="143" t="s">
        <v>506</v>
      </c>
      <c r="F184" s="144" t="s">
        <v>420</v>
      </c>
      <c r="G184" s="145" t="s">
        <v>249</v>
      </c>
      <c r="H184" s="146">
        <v>1</v>
      </c>
      <c r="I184" s="147"/>
      <c r="J184" s="148">
        <f t="shared" si="10"/>
        <v>0</v>
      </c>
      <c r="K184" s="149"/>
      <c r="L184" s="30"/>
      <c r="M184" s="150" t="s">
        <v>1</v>
      </c>
      <c r="N184" s="151" t="s">
        <v>39</v>
      </c>
      <c r="O184" s="55"/>
      <c r="P184" s="152">
        <f t="shared" si="11"/>
        <v>0</v>
      </c>
      <c r="Q184" s="152">
        <v>0</v>
      </c>
      <c r="R184" s="152">
        <f t="shared" si="12"/>
        <v>0</v>
      </c>
      <c r="S184" s="152">
        <v>0</v>
      </c>
      <c r="T184" s="153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326</v>
      </c>
      <c r="AT184" s="154" t="s">
        <v>118</v>
      </c>
      <c r="AU184" s="154" t="s">
        <v>123</v>
      </c>
      <c r="AY184" s="14" t="s">
        <v>116</v>
      </c>
      <c r="BE184" s="155">
        <f t="shared" si="14"/>
        <v>0</v>
      </c>
      <c r="BF184" s="155">
        <f t="shared" si="15"/>
        <v>0</v>
      </c>
      <c r="BG184" s="155">
        <f t="shared" si="16"/>
        <v>0</v>
      </c>
      <c r="BH184" s="155">
        <f t="shared" si="17"/>
        <v>0</v>
      </c>
      <c r="BI184" s="155">
        <f t="shared" si="18"/>
        <v>0</v>
      </c>
      <c r="BJ184" s="14" t="s">
        <v>123</v>
      </c>
      <c r="BK184" s="155">
        <f t="shared" si="19"/>
        <v>0</v>
      </c>
      <c r="BL184" s="14" t="s">
        <v>326</v>
      </c>
      <c r="BM184" s="154" t="s">
        <v>251</v>
      </c>
    </row>
    <row r="185" spans="1:65" s="2" customFormat="1" ht="24.2" customHeight="1">
      <c r="A185" s="29"/>
      <c r="B185" s="141"/>
      <c r="C185" s="142" t="s">
        <v>326</v>
      </c>
      <c r="D185" s="142" t="s">
        <v>118</v>
      </c>
      <c r="E185" s="143" t="s">
        <v>507</v>
      </c>
      <c r="F185" s="144" t="s">
        <v>423</v>
      </c>
      <c r="G185" s="145" t="s">
        <v>249</v>
      </c>
      <c r="H185" s="146">
        <v>1</v>
      </c>
      <c r="I185" s="147"/>
      <c r="J185" s="148">
        <f t="shared" si="10"/>
        <v>0</v>
      </c>
      <c r="K185" s="149"/>
      <c r="L185" s="30"/>
      <c r="M185" s="150" t="s">
        <v>1</v>
      </c>
      <c r="N185" s="151" t="s">
        <v>39</v>
      </c>
      <c r="O185" s="55"/>
      <c r="P185" s="152">
        <f t="shared" si="11"/>
        <v>0</v>
      </c>
      <c r="Q185" s="152">
        <v>0</v>
      </c>
      <c r="R185" s="152">
        <f t="shared" si="12"/>
        <v>0</v>
      </c>
      <c r="S185" s="152">
        <v>0</v>
      </c>
      <c r="T185" s="153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326</v>
      </c>
      <c r="AT185" s="154" t="s">
        <v>118</v>
      </c>
      <c r="AU185" s="154" t="s">
        <v>123</v>
      </c>
      <c r="AY185" s="14" t="s">
        <v>116</v>
      </c>
      <c r="BE185" s="155">
        <f t="shared" si="14"/>
        <v>0</v>
      </c>
      <c r="BF185" s="155">
        <f t="shared" si="15"/>
        <v>0</v>
      </c>
      <c r="BG185" s="155">
        <f t="shared" si="16"/>
        <v>0</v>
      </c>
      <c r="BH185" s="155">
        <f t="shared" si="17"/>
        <v>0</v>
      </c>
      <c r="BI185" s="155">
        <f t="shared" si="18"/>
        <v>0</v>
      </c>
      <c r="BJ185" s="14" t="s">
        <v>123</v>
      </c>
      <c r="BK185" s="155">
        <f t="shared" si="19"/>
        <v>0</v>
      </c>
      <c r="BL185" s="14" t="s">
        <v>326</v>
      </c>
      <c r="BM185" s="154" t="s">
        <v>259</v>
      </c>
    </row>
    <row r="186" spans="1:65" s="2" customFormat="1" ht="14.45" customHeight="1">
      <c r="A186" s="29"/>
      <c r="B186" s="141"/>
      <c r="C186" s="142" t="s">
        <v>508</v>
      </c>
      <c r="D186" s="142" t="s">
        <v>118</v>
      </c>
      <c r="E186" s="143" t="s">
        <v>509</v>
      </c>
      <c r="F186" s="144" t="s">
        <v>426</v>
      </c>
      <c r="G186" s="145" t="s">
        <v>249</v>
      </c>
      <c r="H186" s="146">
        <v>1</v>
      </c>
      <c r="I186" s="147"/>
      <c r="J186" s="148">
        <f t="shared" ref="J186:J203" si="20">ROUND(I186*H186,2)</f>
        <v>0</v>
      </c>
      <c r="K186" s="149"/>
      <c r="L186" s="30"/>
      <c r="M186" s="150" t="s">
        <v>1</v>
      </c>
      <c r="N186" s="151" t="s">
        <v>39</v>
      </c>
      <c r="O186" s="55"/>
      <c r="P186" s="152">
        <f t="shared" ref="P186:P203" si="21">O186*H186</f>
        <v>0</v>
      </c>
      <c r="Q186" s="152">
        <v>0</v>
      </c>
      <c r="R186" s="152">
        <f t="shared" ref="R186:R203" si="22">Q186*H186</f>
        <v>0</v>
      </c>
      <c r="S186" s="152">
        <v>0</v>
      </c>
      <c r="T186" s="153">
        <f t="shared" ref="T186:T203" si="23"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326</v>
      </c>
      <c r="AT186" s="154" t="s">
        <v>118</v>
      </c>
      <c r="AU186" s="154" t="s">
        <v>123</v>
      </c>
      <c r="AY186" s="14" t="s">
        <v>116</v>
      </c>
      <c r="BE186" s="155">
        <f t="shared" ref="BE186:BE203" si="24">IF(N186="základná",J186,0)</f>
        <v>0</v>
      </c>
      <c r="BF186" s="155">
        <f t="shared" ref="BF186:BF203" si="25">IF(N186="znížená",J186,0)</f>
        <v>0</v>
      </c>
      <c r="BG186" s="155">
        <f t="shared" ref="BG186:BG203" si="26">IF(N186="zákl. prenesená",J186,0)</f>
        <v>0</v>
      </c>
      <c r="BH186" s="155">
        <f t="shared" ref="BH186:BH203" si="27">IF(N186="zníž. prenesená",J186,0)</f>
        <v>0</v>
      </c>
      <c r="BI186" s="155">
        <f t="shared" ref="BI186:BI203" si="28">IF(N186="nulová",J186,0)</f>
        <v>0</v>
      </c>
      <c r="BJ186" s="14" t="s">
        <v>123</v>
      </c>
      <c r="BK186" s="155">
        <f t="shared" ref="BK186:BK203" si="29">ROUND(I186*H186,2)</f>
        <v>0</v>
      </c>
      <c r="BL186" s="14" t="s">
        <v>326</v>
      </c>
      <c r="BM186" s="154" t="s">
        <v>268</v>
      </c>
    </row>
    <row r="187" spans="1:65" s="2" customFormat="1" ht="37.9" customHeight="1">
      <c r="A187" s="29"/>
      <c r="B187" s="141"/>
      <c r="C187" s="142" t="s">
        <v>510</v>
      </c>
      <c r="D187" s="142" t="s">
        <v>118</v>
      </c>
      <c r="E187" s="143" t="s">
        <v>511</v>
      </c>
      <c r="F187" s="144" t="s">
        <v>429</v>
      </c>
      <c r="G187" s="145" t="s">
        <v>249</v>
      </c>
      <c r="H187" s="146">
        <v>1</v>
      </c>
      <c r="I187" s="147"/>
      <c r="J187" s="148">
        <f t="shared" si="20"/>
        <v>0</v>
      </c>
      <c r="K187" s="149"/>
      <c r="L187" s="30"/>
      <c r="M187" s="150" t="s">
        <v>1</v>
      </c>
      <c r="N187" s="151" t="s">
        <v>39</v>
      </c>
      <c r="O187" s="55"/>
      <c r="P187" s="152">
        <f t="shared" si="21"/>
        <v>0</v>
      </c>
      <c r="Q187" s="152">
        <v>0</v>
      </c>
      <c r="R187" s="152">
        <f t="shared" si="22"/>
        <v>0</v>
      </c>
      <c r="S187" s="152">
        <v>0</v>
      </c>
      <c r="T187" s="153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326</v>
      </c>
      <c r="AT187" s="154" t="s">
        <v>118</v>
      </c>
      <c r="AU187" s="154" t="s">
        <v>123</v>
      </c>
      <c r="AY187" s="14" t="s">
        <v>116</v>
      </c>
      <c r="BE187" s="155">
        <f t="shared" si="24"/>
        <v>0</v>
      </c>
      <c r="BF187" s="155">
        <f t="shared" si="25"/>
        <v>0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123</v>
      </c>
      <c r="BK187" s="155">
        <f t="shared" si="29"/>
        <v>0</v>
      </c>
      <c r="BL187" s="14" t="s">
        <v>326</v>
      </c>
      <c r="BM187" s="154" t="s">
        <v>276</v>
      </c>
    </row>
    <row r="188" spans="1:65" s="2" customFormat="1" ht="14.45" customHeight="1">
      <c r="A188" s="29"/>
      <c r="B188" s="141"/>
      <c r="C188" s="142" t="s">
        <v>512</v>
      </c>
      <c r="D188" s="142" t="s">
        <v>118</v>
      </c>
      <c r="E188" s="143" t="s">
        <v>513</v>
      </c>
      <c r="F188" s="144" t="s">
        <v>432</v>
      </c>
      <c r="G188" s="145" t="s">
        <v>249</v>
      </c>
      <c r="H188" s="146">
        <v>1</v>
      </c>
      <c r="I188" s="147"/>
      <c r="J188" s="148">
        <f t="shared" si="20"/>
        <v>0</v>
      </c>
      <c r="K188" s="149"/>
      <c r="L188" s="30"/>
      <c r="M188" s="150" t="s">
        <v>1</v>
      </c>
      <c r="N188" s="151" t="s">
        <v>39</v>
      </c>
      <c r="O188" s="55"/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3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326</v>
      </c>
      <c r="AT188" s="154" t="s">
        <v>118</v>
      </c>
      <c r="AU188" s="154" t="s">
        <v>123</v>
      </c>
      <c r="AY188" s="14" t="s">
        <v>116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123</v>
      </c>
      <c r="BK188" s="155">
        <f t="shared" si="29"/>
        <v>0</v>
      </c>
      <c r="BL188" s="14" t="s">
        <v>326</v>
      </c>
      <c r="BM188" s="154" t="s">
        <v>284</v>
      </c>
    </row>
    <row r="189" spans="1:65" s="2" customFormat="1" ht="24.2" customHeight="1">
      <c r="A189" s="29"/>
      <c r="B189" s="141"/>
      <c r="C189" s="142" t="s">
        <v>514</v>
      </c>
      <c r="D189" s="142" t="s">
        <v>118</v>
      </c>
      <c r="E189" s="143" t="s">
        <v>515</v>
      </c>
      <c r="F189" s="144" t="s">
        <v>435</v>
      </c>
      <c r="G189" s="145" t="s">
        <v>249</v>
      </c>
      <c r="H189" s="146">
        <v>1</v>
      </c>
      <c r="I189" s="147"/>
      <c r="J189" s="148">
        <f t="shared" si="20"/>
        <v>0</v>
      </c>
      <c r="K189" s="149"/>
      <c r="L189" s="30"/>
      <c r="M189" s="150" t="s">
        <v>1</v>
      </c>
      <c r="N189" s="151" t="s">
        <v>39</v>
      </c>
      <c r="O189" s="55"/>
      <c r="P189" s="152">
        <f t="shared" si="21"/>
        <v>0</v>
      </c>
      <c r="Q189" s="152">
        <v>0</v>
      </c>
      <c r="R189" s="152">
        <f t="shared" si="22"/>
        <v>0</v>
      </c>
      <c r="S189" s="152">
        <v>0</v>
      </c>
      <c r="T189" s="153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326</v>
      </c>
      <c r="AT189" s="154" t="s">
        <v>118</v>
      </c>
      <c r="AU189" s="154" t="s">
        <v>123</v>
      </c>
      <c r="AY189" s="14" t="s">
        <v>116</v>
      </c>
      <c r="BE189" s="155">
        <f t="shared" si="24"/>
        <v>0</v>
      </c>
      <c r="BF189" s="155">
        <f t="shared" si="25"/>
        <v>0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123</v>
      </c>
      <c r="BK189" s="155">
        <f t="shared" si="29"/>
        <v>0</v>
      </c>
      <c r="BL189" s="14" t="s">
        <v>326</v>
      </c>
      <c r="BM189" s="154" t="s">
        <v>292</v>
      </c>
    </row>
    <row r="190" spans="1:65" s="2" customFormat="1" ht="24.2" customHeight="1">
      <c r="A190" s="29"/>
      <c r="B190" s="141"/>
      <c r="C190" s="142" t="s">
        <v>516</v>
      </c>
      <c r="D190" s="142" t="s">
        <v>118</v>
      </c>
      <c r="E190" s="143" t="s">
        <v>517</v>
      </c>
      <c r="F190" s="144" t="s">
        <v>438</v>
      </c>
      <c r="G190" s="145" t="s">
        <v>249</v>
      </c>
      <c r="H190" s="146">
        <v>1</v>
      </c>
      <c r="I190" s="147"/>
      <c r="J190" s="148">
        <f t="shared" si="20"/>
        <v>0</v>
      </c>
      <c r="K190" s="149"/>
      <c r="L190" s="30"/>
      <c r="M190" s="150" t="s">
        <v>1</v>
      </c>
      <c r="N190" s="151" t="s">
        <v>39</v>
      </c>
      <c r="O190" s="55"/>
      <c r="P190" s="152">
        <f t="shared" si="21"/>
        <v>0</v>
      </c>
      <c r="Q190" s="152">
        <v>0</v>
      </c>
      <c r="R190" s="152">
        <f t="shared" si="22"/>
        <v>0</v>
      </c>
      <c r="S190" s="152">
        <v>0</v>
      </c>
      <c r="T190" s="153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326</v>
      </c>
      <c r="AT190" s="154" t="s">
        <v>118</v>
      </c>
      <c r="AU190" s="154" t="s">
        <v>123</v>
      </c>
      <c r="AY190" s="14" t="s">
        <v>116</v>
      </c>
      <c r="BE190" s="155">
        <f t="shared" si="24"/>
        <v>0</v>
      </c>
      <c r="BF190" s="155">
        <f t="shared" si="25"/>
        <v>0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123</v>
      </c>
      <c r="BK190" s="155">
        <f t="shared" si="29"/>
        <v>0</v>
      </c>
      <c r="BL190" s="14" t="s">
        <v>326</v>
      </c>
      <c r="BM190" s="154" t="s">
        <v>300</v>
      </c>
    </row>
    <row r="191" spans="1:65" s="2" customFormat="1" ht="37.9" customHeight="1">
      <c r="A191" s="29"/>
      <c r="B191" s="141"/>
      <c r="C191" s="142" t="s">
        <v>518</v>
      </c>
      <c r="D191" s="142" t="s">
        <v>118</v>
      </c>
      <c r="E191" s="143" t="s">
        <v>519</v>
      </c>
      <c r="F191" s="144" t="s">
        <v>520</v>
      </c>
      <c r="G191" s="145" t="s">
        <v>249</v>
      </c>
      <c r="H191" s="146">
        <v>1</v>
      </c>
      <c r="I191" s="147"/>
      <c r="J191" s="148">
        <f t="shared" si="20"/>
        <v>0</v>
      </c>
      <c r="K191" s="149"/>
      <c r="L191" s="30"/>
      <c r="M191" s="150" t="s">
        <v>1</v>
      </c>
      <c r="N191" s="151" t="s">
        <v>39</v>
      </c>
      <c r="O191" s="55"/>
      <c r="P191" s="152">
        <f t="shared" si="21"/>
        <v>0</v>
      </c>
      <c r="Q191" s="152">
        <v>0</v>
      </c>
      <c r="R191" s="152">
        <f t="shared" si="22"/>
        <v>0</v>
      </c>
      <c r="S191" s="152">
        <v>0</v>
      </c>
      <c r="T191" s="153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326</v>
      </c>
      <c r="AT191" s="154" t="s">
        <v>118</v>
      </c>
      <c r="AU191" s="154" t="s">
        <v>123</v>
      </c>
      <c r="AY191" s="14" t="s">
        <v>116</v>
      </c>
      <c r="BE191" s="155">
        <f t="shared" si="24"/>
        <v>0</v>
      </c>
      <c r="BF191" s="155">
        <f t="shared" si="25"/>
        <v>0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4" t="s">
        <v>123</v>
      </c>
      <c r="BK191" s="155">
        <f t="shared" si="29"/>
        <v>0</v>
      </c>
      <c r="BL191" s="14" t="s">
        <v>326</v>
      </c>
      <c r="BM191" s="154" t="s">
        <v>312</v>
      </c>
    </row>
    <row r="192" spans="1:65" s="2" customFormat="1" ht="14.45" customHeight="1">
      <c r="A192" s="29"/>
      <c r="B192" s="141"/>
      <c r="C192" s="142" t="s">
        <v>521</v>
      </c>
      <c r="D192" s="142" t="s">
        <v>118</v>
      </c>
      <c r="E192" s="143" t="s">
        <v>522</v>
      </c>
      <c r="F192" s="144" t="s">
        <v>523</v>
      </c>
      <c r="G192" s="145" t="s">
        <v>249</v>
      </c>
      <c r="H192" s="146">
        <v>24</v>
      </c>
      <c r="I192" s="147"/>
      <c r="J192" s="148">
        <f t="shared" si="20"/>
        <v>0</v>
      </c>
      <c r="K192" s="149"/>
      <c r="L192" s="30"/>
      <c r="M192" s="150" t="s">
        <v>1</v>
      </c>
      <c r="N192" s="151" t="s">
        <v>39</v>
      </c>
      <c r="O192" s="55"/>
      <c r="P192" s="152">
        <f t="shared" si="21"/>
        <v>0</v>
      </c>
      <c r="Q192" s="152">
        <v>0</v>
      </c>
      <c r="R192" s="152">
        <f t="shared" si="22"/>
        <v>0</v>
      </c>
      <c r="S192" s="152">
        <v>0</v>
      </c>
      <c r="T192" s="153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326</v>
      </c>
      <c r="AT192" s="154" t="s">
        <v>118</v>
      </c>
      <c r="AU192" s="154" t="s">
        <v>123</v>
      </c>
      <c r="AY192" s="14" t="s">
        <v>116</v>
      </c>
      <c r="BE192" s="155">
        <f t="shared" si="24"/>
        <v>0</v>
      </c>
      <c r="BF192" s="155">
        <f t="shared" si="25"/>
        <v>0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4" t="s">
        <v>123</v>
      </c>
      <c r="BK192" s="155">
        <f t="shared" si="29"/>
        <v>0</v>
      </c>
      <c r="BL192" s="14" t="s">
        <v>326</v>
      </c>
      <c r="BM192" s="154" t="s">
        <v>459</v>
      </c>
    </row>
    <row r="193" spans="1:65" s="2" customFormat="1" ht="76.349999999999994" customHeight="1">
      <c r="A193" s="29"/>
      <c r="B193" s="141"/>
      <c r="C193" s="142" t="s">
        <v>524</v>
      </c>
      <c r="D193" s="142" t="s">
        <v>118</v>
      </c>
      <c r="E193" s="143" t="s">
        <v>525</v>
      </c>
      <c r="F193" s="144" t="s">
        <v>453</v>
      </c>
      <c r="G193" s="145" t="s">
        <v>249</v>
      </c>
      <c r="H193" s="146">
        <v>1</v>
      </c>
      <c r="I193" s="147"/>
      <c r="J193" s="148">
        <f t="shared" si="20"/>
        <v>0</v>
      </c>
      <c r="K193" s="149"/>
      <c r="L193" s="30"/>
      <c r="M193" s="150" t="s">
        <v>1</v>
      </c>
      <c r="N193" s="151" t="s">
        <v>39</v>
      </c>
      <c r="O193" s="55"/>
      <c r="P193" s="152">
        <f t="shared" si="21"/>
        <v>0</v>
      </c>
      <c r="Q193" s="152">
        <v>0</v>
      </c>
      <c r="R193" s="152">
        <f t="shared" si="22"/>
        <v>0</v>
      </c>
      <c r="S193" s="152">
        <v>0</v>
      </c>
      <c r="T193" s="153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326</v>
      </c>
      <c r="AT193" s="154" t="s">
        <v>118</v>
      </c>
      <c r="AU193" s="154" t="s">
        <v>123</v>
      </c>
      <c r="AY193" s="14" t="s">
        <v>116</v>
      </c>
      <c r="BE193" s="155">
        <f t="shared" si="24"/>
        <v>0</v>
      </c>
      <c r="BF193" s="155">
        <f t="shared" si="25"/>
        <v>0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4" t="s">
        <v>123</v>
      </c>
      <c r="BK193" s="155">
        <f t="shared" si="29"/>
        <v>0</v>
      </c>
      <c r="BL193" s="14" t="s">
        <v>326</v>
      </c>
      <c r="BM193" s="154" t="s">
        <v>467</v>
      </c>
    </row>
    <row r="194" spans="1:65" s="2" customFormat="1" ht="24.2" customHeight="1">
      <c r="A194" s="29"/>
      <c r="B194" s="141"/>
      <c r="C194" s="142" t="s">
        <v>526</v>
      </c>
      <c r="D194" s="142" t="s">
        <v>118</v>
      </c>
      <c r="E194" s="143" t="s">
        <v>527</v>
      </c>
      <c r="F194" s="144" t="s">
        <v>457</v>
      </c>
      <c r="G194" s="145" t="s">
        <v>249</v>
      </c>
      <c r="H194" s="146">
        <v>1</v>
      </c>
      <c r="I194" s="147"/>
      <c r="J194" s="148">
        <f t="shared" si="20"/>
        <v>0</v>
      </c>
      <c r="K194" s="149"/>
      <c r="L194" s="30"/>
      <c r="M194" s="150" t="s">
        <v>1</v>
      </c>
      <c r="N194" s="151" t="s">
        <v>39</v>
      </c>
      <c r="O194" s="55"/>
      <c r="P194" s="152">
        <f t="shared" si="21"/>
        <v>0</v>
      </c>
      <c r="Q194" s="152">
        <v>0</v>
      </c>
      <c r="R194" s="152">
        <f t="shared" si="22"/>
        <v>0</v>
      </c>
      <c r="S194" s="152">
        <v>0</v>
      </c>
      <c r="T194" s="153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326</v>
      </c>
      <c r="AT194" s="154" t="s">
        <v>118</v>
      </c>
      <c r="AU194" s="154" t="s">
        <v>123</v>
      </c>
      <c r="AY194" s="14" t="s">
        <v>116</v>
      </c>
      <c r="BE194" s="155">
        <f t="shared" si="24"/>
        <v>0</v>
      </c>
      <c r="BF194" s="155">
        <f t="shared" si="25"/>
        <v>0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4" t="s">
        <v>123</v>
      </c>
      <c r="BK194" s="155">
        <f t="shared" si="29"/>
        <v>0</v>
      </c>
      <c r="BL194" s="14" t="s">
        <v>326</v>
      </c>
      <c r="BM194" s="154" t="s">
        <v>475</v>
      </c>
    </row>
    <row r="195" spans="1:65" s="2" customFormat="1" ht="24.2" customHeight="1">
      <c r="A195" s="29"/>
      <c r="B195" s="141"/>
      <c r="C195" s="142" t="s">
        <v>528</v>
      </c>
      <c r="D195" s="142" t="s">
        <v>118</v>
      </c>
      <c r="E195" s="143" t="s">
        <v>529</v>
      </c>
      <c r="F195" s="144" t="s">
        <v>461</v>
      </c>
      <c r="G195" s="145" t="s">
        <v>249</v>
      </c>
      <c r="H195" s="146">
        <v>1</v>
      </c>
      <c r="I195" s="147"/>
      <c r="J195" s="148">
        <f t="shared" si="20"/>
        <v>0</v>
      </c>
      <c r="K195" s="149"/>
      <c r="L195" s="30"/>
      <c r="M195" s="150" t="s">
        <v>1</v>
      </c>
      <c r="N195" s="151" t="s">
        <v>39</v>
      </c>
      <c r="O195" s="55"/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53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326</v>
      </c>
      <c r="AT195" s="154" t="s">
        <v>118</v>
      </c>
      <c r="AU195" s="154" t="s">
        <v>123</v>
      </c>
      <c r="AY195" s="14" t="s">
        <v>116</v>
      </c>
      <c r="BE195" s="155">
        <f t="shared" si="24"/>
        <v>0</v>
      </c>
      <c r="BF195" s="155">
        <f t="shared" si="25"/>
        <v>0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4" t="s">
        <v>123</v>
      </c>
      <c r="BK195" s="155">
        <f t="shared" si="29"/>
        <v>0</v>
      </c>
      <c r="BL195" s="14" t="s">
        <v>326</v>
      </c>
      <c r="BM195" s="154" t="s">
        <v>483</v>
      </c>
    </row>
    <row r="196" spans="1:65" s="2" customFormat="1" ht="24.2" customHeight="1">
      <c r="A196" s="29"/>
      <c r="B196" s="141"/>
      <c r="C196" s="142" t="s">
        <v>530</v>
      </c>
      <c r="D196" s="142" t="s">
        <v>118</v>
      </c>
      <c r="E196" s="143" t="s">
        <v>531</v>
      </c>
      <c r="F196" s="144" t="s">
        <v>465</v>
      </c>
      <c r="G196" s="145" t="s">
        <v>249</v>
      </c>
      <c r="H196" s="146">
        <v>1</v>
      </c>
      <c r="I196" s="147"/>
      <c r="J196" s="148">
        <f t="shared" si="20"/>
        <v>0</v>
      </c>
      <c r="K196" s="149"/>
      <c r="L196" s="30"/>
      <c r="M196" s="150" t="s">
        <v>1</v>
      </c>
      <c r="N196" s="151" t="s">
        <v>39</v>
      </c>
      <c r="O196" s="55"/>
      <c r="P196" s="152">
        <f t="shared" si="21"/>
        <v>0</v>
      </c>
      <c r="Q196" s="152">
        <v>0</v>
      </c>
      <c r="R196" s="152">
        <f t="shared" si="22"/>
        <v>0</v>
      </c>
      <c r="S196" s="152">
        <v>0</v>
      </c>
      <c r="T196" s="153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326</v>
      </c>
      <c r="AT196" s="154" t="s">
        <v>118</v>
      </c>
      <c r="AU196" s="154" t="s">
        <v>123</v>
      </c>
      <c r="AY196" s="14" t="s">
        <v>116</v>
      </c>
      <c r="BE196" s="155">
        <f t="shared" si="24"/>
        <v>0</v>
      </c>
      <c r="BF196" s="155">
        <f t="shared" si="25"/>
        <v>0</v>
      </c>
      <c r="BG196" s="155">
        <f t="shared" si="26"/>
        <v>0</v>
      </c>
      <c r="BH196" s="155">
        <f t="shared" si="27"/>
        <v>0</v>
      </c>
      <c r="BI196" s="155">
        <f t="shared" si="28"/>
        <v>0</v>
      </c>
      <c r="BJ196" s="14" t="s">
        <v>123</v>
      </c>
      <c r="BK196" s="155">
        <f t="shared" si="29"/>
        <v>0</v>
      </c>
      <c r="BL196" s="14" t="s">
        <v>326</v>
      </c>
      <c r="BM196" s="154" t="s">
        <v>491</v>
      </c>
    </row>
    <row r="197" spans="1:65" s="2" customFormat="1" ht="37.9" customHeight="1">
      <c r="A197" s="29"/>
      <c r="B197" s="141"/>
      <c r="C197" s="142" t="s">
        <v>532</v>
      </c>
      <c r="D197" s="142" t="s">
        <v>118</v>
      </c>
      <c r="E197" s="143" t="s">
        <v>533</v>
      </c>
      <c r="F197" s="144" t="s">
        <v>469</v>
      </c>
      <c r="G197" s="145" t="s">
        <v>249</v>
      </c>
      <c r="H197" s="146">
        <v>1</v>
      </c>
      <c r="I197" s="147"/>
      <c r="J197" s="148">
        <f t="shared" si="20"/>
        <v>0</v>
      </c>
      <c r="K197" s="149"/>
      <c r="L197" s="30"/>
      <c r="M197" s="150" t="s">
        <v>1</v>
      </c>
      <c r="N197" s="151" t="s">
        <v>39</v>
      </c>
      <c r="O197" s="55"/>
      <c r="P197" s="152">
        <f t="shared" si="21"/>
        <v>0</v>
      </c>
      <c r="Q197" s="152">
        <v>0</v>
      </c>
      <c r="R197" s="152">
        <f t="shared" si="22"/>
        <v>0</v>
      </c>
      <c r="S197" s="152">
        <v>0</v>
      </c>
      <c r="T197" s="153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326</v>
      </c>
      <c r="AT197" s="154" t="s">
        <v>118</v>
      </c>
      <c r="AU197" s="154" t="s">
        <v>123</v>
      </c>
      <c r="AY197" s="14" t="s">
        <v>116</v>
      </c>
      <c r="BE197" s="155">
        <f t="shared" si="24"/>
        <v>0</v>
      </c>
      <c r="BF197" s="155">
        <f t="shared" si="25"/>
        <v>0</v>
      </c>
      <c r="BG197" s="155">
        <f t="shared" si="26"/>
        <v>0</v>
      </c>
      <c r="BH197" s="155">
        <f t="shared" si="27"/>
        <v>0</v>
      </c>
      <c r="BI197" s="155">
        <f t="shared" si="28"/>
        <v>0</v>
      </c>
      <c r="BJ197" s="14" t="s">
        <v>123</v>
      </c>
      <c r="BK197" s="155">
        <f t="shared" si="29"/>
        <v>0</v>
      </c>
      <c r="BL197" s="14" t="s">
        <v>326</v>
      </c>
      <c r="BM197" s="154" t="s">
        <v>495</v>
      </c>
    </row>
    <row r="198" spans="1:65" s="2" customFormat="1" ht="14.45" customHeight="1">
      <c r="A198" s="29"/>
      <c r="B198" s="141"/>
      <c r="C198" s="142" t="s">
        <v>534</v>
      </c>
      <c r="D198" s="142" t="s">
        <v>118</v>
      </c>
      <c r="E198" s="143" t="s">
        <v>535</v>
      </c>
      <c r="F198" s="144" t="s">
        <v>473</v>
      </c>
      <c r="G198" s="145" t="s">
        <v>249</v>
      </c>
      <c r="H198" s="146">
        <v>1</v>
      </c>
      <c r="I198" s="147"/>
      <c r="J198" s="148">
        <f t="shared" si="20"/>
        <v>0</v>
      </c>
      <c r="K198" s="149"/>
      <c r="L198" s="30"/>
      <c r="M198" s="150" t="s">
        <v>1</v>
      </c>
      <c r="N198" s="151" t="s">
        <v>39</v>
      </c>
      <c r="O198" s="55"/>
      <c r="P198" s="152">
        <f t="shared" si="21"/>
        <v>0</v>
      </c>
      <c r="Q198" s="152">
        <v>0</v>
      </c>
      <c r="R198" s="152">
        <f t="shared" si="22"/>
        <v>0</v>
      </c>
      <c r="S198" s="152">
        <v>0</v>
      </c>
      <c r="T198" s="153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326</v>
      </c>
      <c r="AT198" s="154" t="s">
        <v>118</v>
      </c>
      <c r="AU198" s="154" t="s">
        <v>123</v>
      </c>
      <c r="AY198" s="14" t="s">
        <v>116</v>
      </c>
      <c r="BE198" s="155">
        <f t="shared" si="24"/>
        <v>0</v>
      </c>
      <c r="BF198" s="155">
        <f t="shared" si="25"/>
        <v>0</v>
      </c>
      <c r="BG198" s="155">
        <f t="shared" si="26"/>
        <v>0</v>
      </c>
      <c r="BH198" s="155">
        <f t="shared" si="27"/>
        <v>0</v>
      </c>
      <c r="BI198" s="155">
        <f t="shared" si="28"/>
        <v>0</v>
      </c>
      <c r="BJ198" s="14" t="s">
        <v>123</v>
      </c>
      <c r="BK198" s="155">
        <f t="shared" si="29"/>
        <v>0</v>
      </c>
      <c r="BL198" s="14" t="s">
        <v>326</v>
      </c>
      <c r="BM198" s="154" t="s">
        <v>499</v>
      </c>
    </row>
    <row r="199" spans="1:65" s="2" customFormat="1" ht="20.25" customHeight="1">
      <c r="A199" s="29"/>
      <c r="B199" s="141"/>
      <c r="C199" s="142" t="s">
        <v>536</v>
      </c>
      <c r="D199" s="142" t="s">
        <v>118</v>
      </c>
      <c r="E199" s="143" t="s">
        <v>537</v>
      </c>
      <c r="F199" s="144" t="s">
        <v>477</v>
      </c>
      <c r="G199" s="145" t="s">
        <v>249</v>
      </c>
      <c r="H199" s="146">
        <v>1</v>
      </c>
      <c r="I199" s="147"/>
      <c r="J199" s="148">
        <f t="shared" si="20"/>
        <v>0</v>
      </c>
      <c r="K199" s="149"/>
      <c r="L199" s="30"/>
      <c r="M199" s="150" t="s">
        <v>1</v>
      </c>
      <c r="N199" s="151" t="s">
        <v>39</v>
      </c>
      <c r="O199" s="55"/>
      <c r="P199" s="152">
        <f t="shared" si="21"/>
        <v>0</v>
      </c>
      <c r="Q199" s="152">
        <v>0</v>
      </c>
      <c r="R199" s="152">
        <f t="shared" si="22"/>
        <v>0</v>
      </c>
      <c r="S199" s="152">
        <v>0</v>
      </c>
      <c r="T199" s="153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326</v>
      </c>
      <c r="AT199" s="154" t="s">
        <v>118</v>
      </c>
      <c r="AU199" s="154" t="s">
        <v>123</v>
      </c>
      <c r="AY199" s="14" t="s">
        <v>116</v>
      </c>
      <c r="BE199" s="155">
        <f t="shared" si="24"/>
        <v>0</v>
      </c>
      <c r="BF199" s="155">
        <f t="shared" si="25"/>
        <v>0</v>
      </c>
      <c r="BG199" s="155">
        <f t="shared" si="26"/>
        <v>0</v>
      </c>
      <c r="BH199" s="155">
        <f t="shared" si="27"/>
        <v>0</v>
      </c>
      <c r="BI199" s="155">
        <f t="shared" si="28"/>
        <v>0</v>
      </c>
      <c r="BJ199" s="14" t="s">
        <v>123</v>
      </c>
      <c r="BK199" s="155">
        <f t="shared" si="29"/>
        <v>0</v>
      </c>
      <c r="BL199" s="14" t="s">
        <v>326</v>
      </c>
      <c r="BM199" s="154" t="s">
        <v>503</v>
      </c>
    </row>
    <row r="200" spans="1:65" s="2" customFormat="1" ht="14.45" customHeight="1">
      <c r="A200" s="29"/>
      <c r="B200" s="141"/>
      <c r="C200" s="142" t="s">
        <v>538</v>
      </c>
      <c r="D200" s="142" t="s">
        <v>118</v>
      </c>
      <c r="E200" s="143" t="s">
        <v>539</v>
      </c>
      <c r="F200" s="144" t="s">
        <v>540</v>
      </c>
      <c r="G200" s="145" t="s">
        <v>249</v>
      </c>
      <c r="H200" s="146">
        <v>1</v>
      </c>
      <c r="I200" s="147"/>
      <c r="J200" s="148">
        <f t="shared" si="20"/>
        <v>0</v>
      </c>
      <c r="K200" s="149"/>
      <c r="L200" s="30"/>
      <c r="M200" s="150" t="s">
        <v>1</v>
      </c>
      <c r="N200" s="151" t="s">
        <v>39</v>
      </c>
      <c r="O200" s="55"/>
      <c r="P200" s="152">
        <f t="shared" si="21"/>
        <v>0</v>
      </c>
      <c r="Q200" s="152">
        <v>0</v>
      </c>
      <c r="R200" s="152">
        <f t="shared" si="22"/>
        <v>0</v>
      </c>
      <c r="S200" s="152">
        <v>0</v>
      </c>
      <c r="T200" s="153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326</v>
      </c>
      <c r="AT200" s="154" t="s">
        <v>118</v>
      </c>
      <c r="AU200" s="154" t="s">
        <v>123</v>
      </c>
      <c r="AY200" s="14" t="s">
        <v>116</v>
      </c>
      <c r="BE200" s="155">
        <f t="shared" si="24"/>
        <v>0</v>
      </c>
      <c r="BF200" s="155">
        <f t="shared" si="25"/>
        <v>0</v>
      </c>
      <c r="BG200" s="155">
        <f t="shared" si="26"/>
        <v>0</v>
      </c>
      <c r="BH200" s="155">
        <f t="shared" si="27"/>
        <v>0</v>
      </c>
      <c r="BI200" s="155">
        <f t="shared" si="28"/>
        <v>0</v>
      </c>
      <c r="BJ200" s="14" t="s">
        <v>123</v>
      </c>
      <c r="BK200" s="155">
        <f t="shared" si="29"/>
        <v>0</v>
      </c>
      <c r="BL200" s="14" t="s">
        <v>326</v>
      </c>
      <c r="BM200" s="154" t="s">
        <v>326</v>
      </c>
    </row>
    <row r="201" spans="1:65" s="2" customFormat="1" ht="14.45" customHeight="1">
      <c r="A201" s="29"/>
      <c r="B201" s="141"/>
      <c r="C201" s="142" t="s">
        <v>541</v>
      </c>
      <c r="D201" s="142" t="s">
        <v>118</v>
      </c>
      <c r="E201" s="143" t="s">
        <v>542</v>
      </c>
      <c r="F201" s="144" t="s">
        <v>543</v>
      </c>
      <c r="G201" s="145" t="s">
        <v>249</v>
      </c>
      <c r="H201" s="146">
        <v>1</v>
      </c>
      <c r="I201" s="147"/>
      <c r="J201" s="148">
        <f t="shared" si="20"/>
        <v>0</v>
      </c>
      <c r="K201" s="149"/>
      <c r="L201" s="30"/>
      <c r="M201" s="150" t="s">
        <v>1</v>
      </c>
      <c r="N201" s="151" t="s">
        <v>39</v>
      </c>
      <c r="O201" s="55"/>
      <c r="P201" s="152">
        <f t="shared" si="21"/>
        <v>0</v>
      </c>
      <c r="Q201" s="152">
        <v>0</v>
      </c>
      <c r="R201" s="152">
        <f t="shared" si="22"/>
        <v>0</v>
      </c>
      <c r="S201" s="152">
        <v>0</v>
      </c>
      <c r="T201" s="153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326</v>
      </c>
      <c r="AT201" s="154" t="s">
        <v>118</v>
      </c>
      <c r="AU201" s="154" t="s">
        <v>123</v>
      </c>
      <c r="AY201" s="14" t="s">
        <v>116</v>
      </c>
      <c r="BE201" s="155">
        <f t="shared" si="24"/>
        <v>0</v>
      </c>
      <c r="BF201" s="155">
        <f t="shared" si="25"/>
        <v>0</v>
      </c>
      <c r="BG201" s="155">
        <f t="shared" si="26"/>
        <v>0</v>
      </c>
      <c r="BH201" s="155">
        <f t="shared" si="27"/>
        <v>0</v>
      </c>
      <c r="BI201" s="155">
        <f t="shared" si="28"/>
        <v>0</v>
      </c>
      <c r="BJ201" s="14" t="s">
        <v>123</v>
      </c>
      <c r="BK201" s="155">
        <f t="shared" si="29"/>
        <v>0</v>
      </c>
      <c r="BL201" s="14" t="s">
        <v>326</v>
      </c>
      <c r="BM201" s="154" t="s">
        <v>510</v>
      </c>
    </row>
    <row r="202" spans="1:65" s="2" customFormat="1" ht="14.45" customHeight="1">
      <c r="A202" s="29"/>
      <c r="B202" s="141"/>
      <c r="C202" s="142" t="s">
        <v>544</v>
      </c>
      <c r="D202" s="142" t="s">
        <v>118</v>
      </c>
      <c r="E202" s="143" t="s">
        <v>545</v>
      </c>
      <c r="F202" s="144" t="s">
        <v>546</v>
      </c>
      <c r="G202" s="145" t="s">
        <v>547</v>
      </c>
      <c r="H202" s="172"/>
      <c r="I202" s="147"/>
      <c r="J202" s="148">
        <f t="shared" si="20"/>
        <v>0</v>
      </c>
      <c r="K202" s="149"/>
      <c r="L202" s="30"/>
      <c r="M202" s="150" t="s">
        <v>1</v>
      </c>
      <c r="N202" s="151" t="s">
        <v>39</v>
      </c>
      <c r="O202" s="55"/>
      <c r="P202" s="152">
        <f t="shared" si="21"/>
        <v>0</v>
      </c>
      <c r="Q202" s="152">
        <v>0</v>
      </c>
      <c r="R202" s="152">
        <f t="shared" si="22"/>
        <v>0</v>
      </c>
      <c r="S202" s="152">
        <v>0</v>
      </c>
      <c r="T202" s="153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326</v>
      </c>
      <c r="AT202" s="154" t="s">
        <v>118</v>
      </c>
      <c r="AU202" s="154" t="s">
        <v>123</v>
      </c>
      <c r="AY202" s="14" t="s">
        <v>116</v>
      </c>
      <c r="BE202" s="155">
        <f t="shared" si="24"/>
        <v>0</v>
      </c>
      <c r="BF202" s="155">
        <f t="shared" si="25"/>
        <v>0</v>
      </c>
      <c r="BG202" s="155">
        <f t="shared" si="26"/>
        <v>0</v>
      </c>
      <c r="BH202" s="155">
        <f t="shared" si="27"/>
        <v>0</v>
      </c>
      <c r="BI202" s="155">
        <f t="shared" si="28"/>
        <v>0</v>
      </c>
      <c r="BJ202" s="14" t="s">
        <v>123</v>
      </c>
      <c r="BK202" s="155">
        <f t="shared" si="29"/>
        <v>0</v>
      </c>
      <c r="BL202" s="14" t="s">
        <v>326</v>
      </c>
      <c r="BM202" s="154" t="s">
        <v>548</v>
      </c>
    </row>
    <row r="203" spans="1:65" s="2" customFormat="1" ht="14.45" customHeight="1">
      <c r="A203" s="29"/>
      <c r="B203" s="141"/>
      <c r="C203" s="142" t="s">
        <v>549</v>
      </c>
      <c r="D203" s="142" t="s">
        <v>118</v>
      </c>
      <c r="E203" s="143" t="s">
        <v>550</v>
      </c>
      <c r="F203" s="144" t="s">
        <v>551</v>
      </c>
      <c r="G203" s="145" t="s">
        <v>249</v>
      </c>
      <c r="H203" s="146">
        <v>1</v>
      </c>
      <c r="I203" s="147"/>
      <c r="J203" s="148">
        <f t="shared" si="20"/>
        <v>0</v>
      </c>
      <c r="K203" s="149"/>
      <c r="L203" s="30"/>
      <c r="M203" s="150" t="s">
        <v>1</v>
      </c>
      <c r="N203" s="151" t="s">
        <v>39</v>
      </c>
      <c r="O203" s="55"/>
      <c r="P203" s="152">
        <f t="shared" si="21"/>
        <v>0</v>
      </c>
      <c r="Q203" s="152">
        <v>0</v>
      </c>
      <c r="R203" s="152">
        <f t="shared" si="22"/>
        <v>0</v>
      </c>
      <c r="S203" s="152">
        <v>0</v>
      </c>
      <c r="T203" s="153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326</v>
      </c>
      <c r="AT203" s="154" t="s">
        <v>118</v>
      </c>
      <c r="AU203" s="154" t="s">
        <v>123</v>
      </c>
      <c r="AY203" s="14" t="s">
        <v>116</v>
      </c>
      <c r="BE203" s="155">
        <f t="shared" si="24"/>
        <v>0</v>
      </c>
      <c r="BF203" s="155">
        <f t="shared" si="25"/>
        <v>0</v>
      </c>
      <c r="BG203" s="155">
        <f t="shared" si="26"/>
        <v>0</v>
      </c>
      <c r="BH203" s="155">
        <f t="shared" si="27"/>
        <v>0</v>
      </c>
      <c r="BI203" s="155">
        <f t="shared" si="28"/>
        <v>0</v>
      </c>
      <c r="BJ203" s="14" t="s">
        <v>123</v>
      </c>
      <c r="BK203" s="155">
        <f t="shared" si="29"/>
        <v>0</v>
      </c>
      <c r="BL203" s="14" t="s">
        <v>326</v>
      </c>
      <c r="BM203" s="154" t="s">
        <v>552</v>
      </c>
    </row>
    <row r="204" spans="1:65" s="12" customFormat="1" ht="22.9" customHeight="1">
      <c r="B204" s="128"/>
      <c r="D204" s="129" t="s">
        <v>72</v>
      </c>
      <c r="E204" s="139" t="s">
        <v>553</v>
      </c>
      <c r="F204" s="139" t="s">
        <v>554</v>
      </c>
      <c r="I204" s="131"/>
      <c r="J204" s="140">
        <f>BK204</f>
        <v>0</v>
      </c>
      <c r="L204" s="128"/>
      <c r="M204" s="133"/>
      <c r="N204" s="134"/>
      <c r="O204" s="134"/>
      <c r="P204" s="135">
        <f>SUM(P205:P213)</f>
        <v>0</v>
      </c>
      <c r="Q204" s="134"/>
      <c r="R204" s="135">
        <f>SUM(R205:R213)</f>
        <v>0</v>
      </c>
      <c r="S204" s="134"/>
      <c r="T204" s="136">
        <f>SUM(T205:T213)</f>
        <v>0</v>
      </c>
      <c r="AR204" s="129" t="s">
        <v>128</v>
      </c>
      <c r="AT204" s="137" t="s">
        <v>72</v>
      </c>
      <c r="AU204" s="137" t="s">
        <v>81</v>
      </c>
      <c r="AY204" s="129" t="s">
        <v>116</v>
      </c>
      <c r="BK204" s="138">
        <f>SUM(BK205:BK213)</f>
        <v>0</v>
      </c>
    </row>
    <row r="205" spans="1:65" s="2" customFormat="1" ht="14.45" customHeight="1">
      <c r="A205" s="29"/>
      <c r="B205" s="141"/>
      <c r="C205" s="142" t="s">
        <v>555</v>
      </c>
      <c r="D205" s="142" t="s">
        <v>118</v>
      </c>
      <c r="E205" s="143" t="s">
        <v>556</v>
      </c>
      <c r="F205" s="144" t="s">
        <v>557</v>
      </c>
      <c r="G205" s="145" t="s">
        <v>121</v>
      </c>
      <c r="H205" s="146">
        <v>0.5</v>
      </c>
      <c r="I205" s="147"/>
      <c r="J205" s="148">
        <f t="shared" ref="J205:J213" si="30">ROUND(I205*H205,2)</f>
        <v>0</v>
      </c>
      <c r="K205" s="149"/>
      <c r="L205" s="30"/>
      <c r="M205" s="150" t="s">
        <v>1</v>
      </c>
      <c r="N205" s="151" t="s">
        <v>39</v>
      </c>
      <c r="O205" s="55"/>
      <c r="P205" s="152">
        <f t="shared" ref="P205:P213" si="31">O205*H205</f>
        <v>0</v>
      </c>
      <c r="Q205" s="152">
        <v>0</v>
      </c>
      <c r="R205" s="152">
        <f t="shared" ref="R205:R213" si="32">Q205*H205</f>
        <v>0</v>
      </c>
      <c r="S205" s="152">
        <v>0</v>
      </c>
      <c r="T205" s="153">
        <f t="shared" ref="T205:T213" si="33"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326</v>
      </c>
      <c r="AT205" s="154" t="s">
        <v>118</v>
      </c>
      <c r="AU205" s="154" t="s">
        <v>123</v>
      </c>
      <c r="AY205" s="14" t="s">
        <v>116</v>
      </c>
      <c r="BE205" s="155">
        <f t="shared" ref="BE205:BE213" si="34">IF(N205="základná",J205,0)</f>
        <v>0</v>
      </c>
      <c r="BF205" s="155">
        <f t="shared" ref="BF205:BF213" si="35">IF(N205="znížená",J205,0)</f>
        <v>0</v>
      </c>
      <c r="BG205" s="155">
        <f t="shared" ref="BG205:BG213" si="36">IF(N205="zákl. prenesená",J205,0)</f>
        <v>0</v>
      </c>
      <c r="BH205" s="155">
        <f t="shared" ref="BH205:BH213" si="37">IF(N205="zníž. prenesená",J205,0)</f>
        <v>0</v>
      </c>
      <c r="BI205" s="155">
        <f t="shared" ref="BI205:BI213" si="38">IF(N205="nulová",J205,0)</f>
        <v>0</v>
      </c>
      <c r="BJ205" s="14" t="s">
        <v>123</v>
      </c>
      <c r="BK205" s="155">
        <f t="shared" ref="BK205:BK213" si="39">ROUND(I205*H205,2)</f>
        <v>0</v>
      </c>
      <c r="BL205" s="14" t="s">
        <v>326</v>
      </c>
      <c r="BM205" s="154" t="s">
        <v>514</v>
      </c>
    </row>
    <row r="206" spans="1:65" s="2" customFormat="1" ht="24.2" customHeight="1">
      <c r="A206" s="29"/>
      <c r="B206" s="141"/>
      <c r="C206" s="142" t="s">
        <v>558</v>
      </c>
      <c r="D206" s="142" t="s">
        <v>118</v>
      </c>
      <c r="E206" s="143" t="s">
        <v>559</v>
      </c>
      <c r="F206" s="144" t="s">
        <v>560</v>
      </c>
      <c r="G206" s="145" t="s">
        <v>121</v>
      </c>
      <c r="H206" s="146">
        <v>0.4</v>
      </c>
      <c r="I206" s="147"/>
      <c r="J206" s="148">
        <f t="shared" si="30"/>
        <v>0</v>
      </c>
      <c r="K206" s="149"/>
      <c r="L206" s="30"/>
      <c r="M206" s="150" t="s">
        <v>1</v>
      </c>
      <c r="N206" s="151" t="s">
        <v>39</v>
      </c>
      <c r="O206" s="55"/>
      <c r="P206" s="152">
        <f t="shared" si="31"/>
        <v>0</v>
      </c>
      <c r="Q206" s="152">
        <v>0</v>
      </c>
      <c r="R206" s="152">
        <f t="shared" si="32"/>
        <v>0</v>
      </c>
      <c r="S206" s="152">
        <v>0</v>
      </c>
      <c r="T206" s="153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326</v>
      </c>
      <c r="AT206" s="154" t="s">
        <v>118</v>
      </c>
      <c r="AU206" s="154" t="s">
        <v>123</v>
      </c>
      <c r="AY206" s="14" t="s">
        <v>116</v>
      </c>
      <c r="BE206" s="155">
        <f t="shared" si="34"/>
        <v>0</v>
      </c>
      <c r="BF206" s="155">
        <f t="shared" si="35"/>
        <v>0</v>
      </c>
      <c r="BG206" s="155">
        <f t="shared" si="36"/>
        <v>0</v>
      </c>
      <c r="BH206" s="155">
        <f t="shared" si="37"/>
        <v>0</v>
      </c>
      <c r="BI206" s="155">
        <f t="shared" si="38"/>
        <v>0</v>
      </c>
      <c r="BJ206" s="14" t="s">
        <v>123</v>
      </c>
      <c r="BK206" s="155">
        <f t="shared" si="39"/>
        <v>0</v>
      </c>
      <c r="BL206" s="14" t="s">
        <v>326</v>
      </c>
      <c r="BM206" s="154" t="s">
        <v>518</v>
      </c>
    </row>
    <row r="207" spans="1:65" s="2" customFormat="1" ht="24.2" customHeight="1">
      <c r="A207" s="29"/>
      <c r="B207" s="141"/>
      <c r="C207" s="142" t="s">
        <v>561</v>
      </c>
      <c r="D207" s="142" t="s">
        <v>118</v>
      </c>
      <c r="E207" s="143" t="s">
        <v>562</v>
      </c>
      <c r="F207" s="144" t="s">
        <v>563</v>
      </c>
      <c r="G207" s="145" t="s">
        <v>121</v>
      </c>
      <c r="H207" s="146">
        <v>2.6</v>
      </c>
      <c r="I207" s="147"/>
      <c r="J207" s="148">
        <f t="shared" si="30"/>
        <v>0</v>
      </c>
      <c r="K207" s="149"/>
      <c r="L207" s="30"/>
      <c r="M207" s="150" t="s">
        <v>1</v>
      </c>
      <c r="N207" s="151" t="s">
        <v>39</v>
      </c>
      <c r="O207" s="55"/>
      <c r="P207" s="152">
        <f t="shared" si="31"/>
        <v>0</v>
      </c>
      <c r="Q207" s="152">
        <v>0</v>
      </c>
      <c r="R207" s="152">
        <f t="shared" si="32"/>
        <v>0</v>
      </c>
      <c r="S207" s="152">
        <v>0</v>
      </c>
      <c r="T207" s="153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326</v>
      </c>
      <c r="AT207" s="154" t="s">
        <v>118</v>
      </c>
      <c r="AU207" s="154" t="s">
        <v>123</v>
      </c>
      <c r="AY207" s="14" t="s">
        <v>116</v>
      </c>
      <c r="BE207" s="155">
        <f t="shared" si="34"/>
        <v>0</v>
      </c>
      <c r="BF207" s="155">
        <f t="shared" si="35"/>
        <v>0</v>
      </c>
      <c r="BG207" s="155">
        <f t="shared" si="36"/>
        <v>0</v>
      </c>
      <c r="BH207" s="155">
        <f t="shared" si="37"/>
        <v>0</v>
      </c>
      <c r="BI207" s="155">
        <f t="shared" si="38"/>
        <v>0</v>
      </c>
      <c r="BJ207" s="14" t="s">
        <v>123</v>
      </c>
      <c r="BK207" s="155">
        <f t="shared" si="39"/>
        <v>0</v>
      </c>
      <c r="BL207" s="14" t="s">
        <v>326</v>
      </c>
      <c r="BM207" s="154" t="s">
        <v>524</v>
      </c>
    </row>
    <row r="208" spans="1:65" s="2" customFormat="1" ht="24.2" customHeight="1">
      <c r="A208" s="29"/>
      <c r="B208" s="141"/>
      <c r="C208" s="142" t="s">
        <v>564</v>
      </c>
      <c r="D208" s="142" t="s">
        <v>118</v>
      </c>
      <c r="E208" s="143" t="s">
        <v>565</v>
      </c>
      <c r="F208" s="144" t="s">
        <v>566</v>
      </c>
      <c r="G208" s="145" t="s">
        <v>266</v>
      </c>
      <c r="H208" s="146">
        <v>30</v>
      </c>
      <c r="I208" s="147"/>
      <c r="J208" s="148">
        <f t="shared" si="30"/>
        <v>0</v>
      </c>
      <c r="K208" s="149"/>
      <c r="L208" s="30"/>
      <c r="M208" s="150" t="s">
        <v>1</v>
      </c>
      <c r="N208" s="151" t="s">
        <v>39</v>
      </c>
      <c r="O208" s="55"/>
      <c r="P208" s="152">
        <f t="shared" si="31"/>
        <v>0</v>
      </c>
      <c r="Q208" s="152">
        <v>0</v>
      </c>
      <c r="R208" s="152">
        <f t="shared" si="32"/>
        <v>0</v>
      </c>
      <c r="S208" s="152">
        <v>0</v>
      </c>
      <c r="T208" s="153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326</v>
      </c>
      <c r="AT208" s="154" t="s">
        <v>118</v>
      </c>
      <c r="AU208" s="154" t="s">
        <v>123</v>
      </c>
      <c r="AY208" s="14" t="s">
        <v>116</v>
      </c>
      <c r="BE208" s="155">
        <f t="shared" si="34"/>
        <v>0</v>
      </c>
      <c r="BF208" s="155">
        <f t="shared" si="35"/>
        <v>0</v>
      </c>
      <c r="BG208" s="155">
        <f t="shared" si="36"/>
        <v>0</v>
      </c>
      <c r="BH208" s="155">
        <f t="shared" si="37"/>
        <v>0</v>
      </c>
      <c r="BI208" s="155">
        <f t="shared" si="38"/>
        <v>0</v>
      </c>
      <c r="BJ208" s="14" t="s">
        <v>123</v>
      </c>
      <c r="BK208" s="155">
        <f t="shared" si="39"/>
        <v>0</v>
      </c>
      <c r="BL208" s="14" t="s">
        <v>326</v>
      </c>
      <c r="BM208" s="154" t="s">
        <v>528</v>
      </c>
    </row>
    <row r="209" spans="1:65" s="2" customFormat="1" ht="24.2" customHeight="1">
      <c r="A209" s="29"/>
      <c r="B209" s="141"/>
      <c r="C209" s="142" t="s">
        <v>567</v>
      </c>
      <c r="D209" s="142" t="s">
        <v>118</v>
      </c>
      <c r="E209" s="143" t="s">
        <v>568</v>
      </c>
      <c r="F209" s="144" t="s">
        <v>569</v>
      </c>
      <c r="G209" s="145" t="s">
        <v>171</v>
      </c>
      <c r="H209" s="146">
        <v>13</v>
      </c>
      <c r="I209" s="147"/>
      <c r="J209" s="148">
        <f t="shared" si="30"/>
        <v>0</v>
      </c>
      <c r="K209" s="149"/>
      <c r="L209" s="30"/>
      <c r="M209" s="150" t="s">
        <v>1</v>
      </c>
      <c r="N209" s="151" t="s">
        <v>39</v>
      </c>
      <c r="O209" s="55"/>
      <c r="P209" s="152">
        <f t="shared" si="31"/>
        <v>0</v>
      </c>
      <c r="Q209" s="152">
        <v>0</v>
      </c>
      <c r="R209" s="152">
        <f t="shared" si="32"/>
        <v>0</v>
      </c>
      <c r="S209" s="152">
        <v>0</v>
      </c>
      <c r="T209" s="153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326</v>
      </c>
      <c r="AT209" s="154" t="s">
        <v>118</v>
      </c>
      <c r="AU209" s="154" t="s">
        <v>123</v>
      </c>
      <c r="AY209" s="14" t="s">
        <v>116</v>
      </c>
      <c r="BE209" s="155">
        <f t="shared" si="34"/>
        <v>0</v>
      </c>
      <c r="BF209" s="155">
        <f t="shared" si="35"/>
        <v>0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4" t="s">
        <v>123</v>
      </c>
      <c r="BK209" s="155">
        <f t="shared" si="39"/>
        <v>0</v>
      </c>
      <c r="BL209" s="14" t="s">
        <v>326</v>
      </c>
      <c r="BM209" s="154" t="s">
        <v>532</v>
      </c>
    </row>
    <row r="210" spans="1:65" s="2" customFormat="1" ht="24.2" customHeight="1">
      <c r="A210" s="29"/>
      <c r="B210" s="141"/>
      <c r="C210" s="142" t="s">
        <v>570</v>
      </c>
      <c r="D210" s="142" t="s">
        <v>118</v>
      </c>
      <c r="E210" s="143" t="s">
        <v>571</v>
      </c>
      <c r="F210" s="144" t="s">
        <v>572</v>
      </c>
      <c r="G210" s="145" t="s">
        <v>266</v>
      </c>
      <c r="H210" s="146">
        <v>15</v>
      </c>
      <c r="I210" s="147"/>
      <c r="J210" s="148">
        <f t="shared" si="30"/>
        <v>0</v>
      </c>
      <c r="K210" s="149"/>
      <c r="L210" s="30"/>
      <c r="M210" s="150" t="s">
        <v>1</v>
      </c>
      <c r="N210" s="151" t="s">
        <v>39</v>
      </c>
      <c r="O210" s="55"/>
      <c r="P210" s="152">
        <f t="shared" si="31"/>
        <v>0</v>
      </c>
      <c r="Q210" s="152">
        <v>0</v>
      </c>
      <c r="R210" s="152">
        <f t="shared" si="32"/>
        <v>0</v>
      </c>
      <c r="S210" s="152">
        <v>0</v>
      </c>
      <c r="T210" s="153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326</v>
      </c>
      <c r="AT210" s="154" t="s">
        <v>118</v>
      </c>
      <c r="AU210" s="154" t="s">
        <v>123</v>
      </c>
      <c r="AY210" s="14" t="s">
        <v>116</v>
      </c>
      <c r="BE210" s="155">
        <f t="shared" si="34"/>
        <v>0</v>
      </c>
      <c r="BF210" s="155">
        <f t="shared" si="35"/>
        <v>0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4" t="s">
        <v>123</v>
      </c>
      <c r="BK210" s="155">
        <f t="shared" si="39"/>
        <v>0</v>
      </c>
      <c r="BL210" s="14" t="s">
        <v>326</v>
      </c>
      <c r="BM210" s="154" t="s">
        <v>536</v>
      </c>
    </row>
    <row r="211" spans="1:65" s="2" customFormat="1" ht="24.2" customHeight="1">
      <c r="A211" s="29"/>
      <c r="B211" s="141"/>
      <c r="C211" s="142" t="s">
        <v>573</v>
      </c>
      <c r="D211" s="142" t="s">
        <v>118</v>
      </c>
      <c r="E211" s="143" t="s">
        <v>574</v>
      </c>
      <c r="F211" s="144" t="s">
        <v>575</v>
      </c>
      <c r="G211" s="145" t="s">
        <v>266</v>
      </c>
      <c r="H211" s="146">
        <v>15</v>
      </c>
      <c r="I211" s="147"/>
      <c r="J211" s="148">
        <f t="shared" si="30"/>
        <v>0</v>
      </c>
      <c r="K211" s="149"/>
      <c r="L211" s="30"/>
      <c r="M211" s="150" t="s">
        <v>1</v>
      </c>
      <c r="N211" s="151" t="s">
        <v>39</v>
      </c>
      <c r="O211" s="55"/>
      <c r="P211" s="152">
        <f t="shared" si="31"/>
        <v>0</v>
      </c>
      <c r="Q211" s="152">
        <v>0</v>
      </c>
      <c r="R211" s="152">
        <f t="shared" si="32"/>
        <v>0</v>
      </c>
      <c r="S211" s="152">
        <v>0</v>
      </c>
      <c r="T211" s="153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326</v>
      </c>
      <c r="AT211" s="154" t="s">
        <v>118</v>
      </c>
      <c r="AU211" s="154" t="s">
        <v>123</v>
      </c>
      <c r="AY211" s="14" t="s">
        <v>116</v>
      </c>
      <c r="BE211" s="155">
        <f t="shared" si="34"/>
        <v>0</v>
      </c>
      <c r="BF211" s="155">
        <f t="shared" si="35"/>
        <v>0</v>
      </c>
      <c r="BG211" s="155">
        <f t="shared" si="36"/>
        <v>0</v>
      </c>
      <c r="BH211" s="155">
        <f t="shared" si="37"/>
        <v>0</v>
      </c>
      <c r="BI211" s="155">
        <f t="shared" si="38"/>
        <v>0</v>
      </c>
      <c r="BJ211" s="14" t="s">
        <v>123</v>
      </c>
      <c r="BK211" s="155">
        <f t="shared" si="39"/>
        <v>0</v>
      </c>
      <c r="BL211" s="14" t="s">
        <v>326</v>
      </c>
      <c r="BM211" s="154" t="s">
        <v>541</v>
      </c>
    </row>
    <row r="212" spans="1:65" s="2" customFormat="1" ht="24.2" customHeight="1">
      <c r="A212" s="29"/>
      <c r="B212" s="141"/>
      <c r="C212" s="142" t="s">
        <v>576</v>
      </c>
      <c r="D212" s="142" t="s">
        <v>118</v>
      </c>
      <c r="E212" s="143" t="s">
        <v>577</v>
      </c>
      <c r="F212" s="144" t="s">
        <v>578</v>
      </c>
      <c r="G212" s="145" t="s">
        <v>266</v>
      </c>
      <c r="H212" s="146">
        <v>15</v>
      </c>
      <c r="I212" s="147"/>
      <c r="J212" s="148">
        <f t="shared" si="30"/>
        <v>0</v>
      </c>
      <c r="K212" s="149"/>
      <c r="L212" s="30"/>
      <c r="M212" s="150" t="s">
        <v>1</v>
      </c>
      <c r="N212" s="151" t="s">
        <v>39</v>
      </c>
      <c r="O212" s="55"/>
      <c r="P212" s="152">
        <f t="shared" si="31"/>
        <v>0</v>
      </c>
      <c r="Q212" s="152">
        <v>0</v>
      </c>
      <c r="R212" s="152">
        <f t="shared" si="32"/>
        <v>0</v>
      </c>
      <c r="S212" s="152">
        <v>0</v>
      </c>
      <c r="T212" s="153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326</v>
      </c>
      <c r="AT212" s="154" t="s">
        <v>118</v>
      </c>
      <c r="AU212" s="154" t="s">
        <v>123</v>
      </c>
      <c r="AY212" s="14" t="s">
        <v>116</v>
      </c>
      <c r="BE212" s="155">
        <f t="shared" si="34"/>
        <v>0</v>
      </c>
      <c r="BF212" s="155">
        <f t="shared" si="35"/>
        <v>0</v>
      </c>
      <c r="BG212" s="155">
        <f t="shared" si="36"/>
        <v>0</v>
      </c>
      <c r="BH212" s="155">
        <f t="shared" si="37"/>
        <v>0</v>
      </c>
      <c r="BI212" s="155">
        <f t="shared" si="38"/>
        <v>0</v>
      </c>
      <c r="BJ212" s="14" t="s">
        <v>123</v>
      </c>
      <c r="BK212" s="155">
        <f t="shared" si="39"/>
        <v>0</v>
      </c>
      <c r="BL212" s="14" t="s">
        <v>326</v>
      </c>
      <c r="BM212" s="154" t="s">
        <v>549</v>
      </c>
    </row>
    <row r="213" spans="1:65" s="2" customFormat="1" ht="24.2" customHeight="1">
      <c r="A213" s="29"/>
      <c r="B213" s="141"/>
      <c r="C213" s="142" t="s">
        <v>579</v>
      </c>
      <c r="D213" s="142" t="s">
        <v>118</v>
      </c>
      <c r="E213" s="143" t="s">
        <v>580</v>
      </c>
      <c r="F213" s="144" t="s">
        <v>581</v>
      </c>
      <c r="G213" s="145" t="s">
        <v>266</v>
      </c>
      <c r="H213" s="146">
        <v>15</v>
      </c>
      <c r="I213" s="147"/>
      <c r="J213" s="148">
        <f t="shared" si="30"/>
        <v>0</v>
      </c>
      <c r="K213" s="149"/>
      <c r="L213" s="30"/>
      <c r="M213" s="167" t="s">
        <v>1</v>
      </c>
      <c r="N213" s="168" t="s">
        <v>39</v>
      </c>
      <c r="O213" s="169"/>
      <c r="P213" s="170">
        <f t="shared" si="31"/>
        <v>0</v>
      </c>
      <c r="Q213" s="170">
        <v>0</v>
      </c>
      <c r="R213" s="170">
        <f t="shared" si="32"/>
        <v>0</v>
      </c>
      <c r="S213" s="170">
        <v>0</v>
      </c>
      <c r="T213" s="171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326</v>
      </c>
      <c r="AT213" s="154" t="s">
        <v>118</v>
      </c>
      <c r="AU213" s="154" t="s">
        <v>123</v>
      </c>
      <c r="AY213" s="14" t="s">
        <v>116</v>
      </c>
      <c r="BE213" s="155">
        <f t="shared" si="34"/>
        <v>0</v>
      </c>
      <c r="BF213" s="155">
        <f t="shared" si="35"/>
        <v>0</v>
      </c>
      <c r="BG213" s="155">
        <f t="shared" si="36"/>
        <v>0</v>
      </c>
      <c r="BH213" s="155">
        <f t="shared" si="37"/>
        <v>0</v>
      </c>
      <c r="BI213" s="155">
        <f t="shared" si="38"/>
        <v>0</v>
      </c>
      <c r="BJ213" s="14" t="s">
        <v>123</v>
      </c>
      <c r="BK213" s="155">
        <f t="shared" si="39"/>
        <v>0</v>
      </c>
      <c r="BL213" s="14" t="s">
        <v>326</v>
      </c>
      <c r="BM213" s="154" t="s">
        <v>558</v>
      </c>
    </row>
    <row r="214" spans="1:65" s="2" customFormat="1" ht="6.95" customHeight="1">
      <c r="A214" s="29"/>
      <c r="B214" s="44"/>
      <c r="C214" s="45"/>
      <c r="D214" s="45"/>
      <c r="E214" s="45"/>
      <c r="F214" s="45"/>
      <c r="G214" s="45"/>
      <c r="H214" s="45"/>
      <c r="I214" s="45"/>
      <c r="J214" s="45"/>
      <c r="K214" s="45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18:K213" xr:uid="{00000000-0009-0000-0000-000002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SO 10 Parkovisko</vt:lpstr>
      <vt:lpstr>02 - Parkovacia závora, n...</vt:lpstr>
      <vt:lpstr>'01 - SO 10 Parkovisko'!Názvy_tlače</vt:lpstr>
      <vt:lpstr>'02 - Parkovacia závora, n...'!Názvy_tlače</vt:lpstr>
      <vt:lpstr>'Rekapitulácia stavby'!Názvy_tlače</vt:lpstr>
      <vt:lpstr>'01 - SO 10 Parkovisko'!Oblasť_tlače</vt:lpstr>
      <vt:lpstr>'02 - Parkovacia závora, n...'!Oblasť_tlače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2021-04-27T12:57:35Z</cp:lastPrinted>
  <dcterms:created xsi:type="dcterms:W3CDTF">2021-04-22T10:47:00Z</dcterms:created>
  <dcterms:modified xsi:type="dcterms:W3CDTF">2021-04-27T13:50:00Z</dcterms:modified>
</cp:coreProperties>
</file>